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640" yWindow="230" windowWidth="7680" windowHeight="8480" activeTab="1"/>
  </bookViews>
  <sheets>
    <sheet name="Program" sheetId="11" r:id="rId1"/>
    <sheet name="Plan kierunku" sheetId="1" r:id="rId2"/>
    <sheet name="Arkusz1" sheetId="9" r:id="rId3"/>
    <sheet name="Arkusz2" sheetId="10" r:id="rId4"/>
  </sheets>
  <definedNames>
    <definedName name="druk_kier" localSheetId="0">Program!$C$1:$Q$79</definedName>
    <definedName name="druk_kier">'Plan kierunku'!$F$1:$AZ$101</definedName>
    <definedName name="druk_podst" localSheetId="0">Program!$C$1:$Q$79</definedName>
    <definedName name="druk_podst">'Plan kierunku'!$F$1:$AZ$101</definedName>
    <definedName name="druk_spec">#REF!</definedName>
    <definedName name="_xlnm.Print_Area" localSheetId="1">'Plan kierunku'!$B$1:$BE$102</definedName>
    <definedName name="Print_Area" localSheetId="1">'Plan kierunku'!$F$1:$AZ$108</definedName>
    <definedName name="Print_Area" localSheetId="0">Program!$C$1:$Q$86</definedName>
    <definedName name="tyg">Arkusz2!$C$3</definedName>
  </definedNames>
  <calcPr calcId="145621"/>
</workbook>
</file>

<file path=xl/calcChain.xml><?xml version="1.0" encoding="utf-8"?>
<calcChain xmlns="http://schemas.openxmlformats.org/spreadsheetml/2006/main">
  <c r="Q17" i="1" l="1"/>
  <c r="Q14" i="1"/>
  <c r="L29" i="1" l="1"/>
  <c r="M29" i="1"/>
  <c r="N29" i="1"/>
  <c r="O29" i="1"/>
  <c r="Q29" i="1"/>
  <c r="P29" i="1" l="1"/>
  <c r="Q97" i="1" l="1"/>
  <c r="O97" i="1"/>
  <c r="N97" i="1"/>
  <c r="M97" i="1"/>
  <c r="L97" i="1"/>
  <c r="Q96" i="1"/>
  <c r="O96" i="1"/>
  <c r="N96" i="1"/>
  <c r="M96" i="1"/>
  <c r="L96" i="1"/>
  <c r="Q95" i="1"/>
  <c r="O95" i="1"/>
  <c r="N95" i="1"/>
  <c r="M95" i="1"/>
  <c r="L95" i="1"/>
  <c r="N85" i="1"/>
  <c r="Q71" i="1"/>
  <c r="L63" i="1"/>
  <c r="M63" i="1"/>
  <c r="N63" i="1"/>
  <c r="O63" i="1"/>
  <c r="Q63" i="1"/>
  <c r="L64" i="1"/>
  <c r="M64" i="1"/>
  <c r="N64" i="1"/>
  <c r="O64" i="1"/>
  <c r="Q64" i="1"/>
  <c r="L65" i="1"/>
  <c r="M65" i="1"/>
  <c r="N65" i="1"/>
  <c r="O65" i="1"/>
  <c r="Q65" i="1"/>
  <c r="L66" i="1"/>
  <c r="M66" i="1"/>
  <c r="N66" i="1"/>
  <c r="O66" i="1"/>
  <c r="Q66" i="1"/>
  <c r="L67" i="1"/>
  <c r="M67" i="1"/>
  <c r="N67" i="1"/>
  <c r="O67" i="1"/>
  <c r="Q67" i="1"/>
  <c r="L68" i="1"/>
  <c r="M68" i="1"/>
  <c r="N68" i="1"/>
  <c r="O68" i="1"/>
  <c r="Q68" i="1"/>
  <c r="L69" i="1"/>
  <c r="M69" i="1"/>
  <c r="N69" i="1"/>
  <c r="O69" i="1"/>
  <c r="Q69" i="1"/>
  <c r="L70" i="1"/>
  <c r="M70" i="1"/>
  <c r="N70" i="1"/>
  <c r="O70" i="1"/>
  <c r="Q70" i="1"/>
  <c r="L71" i="1"/>
  <c r="M71" i="1"/>
  <c r="N71" i="1"/>
  <c r="O71" i="1"/>
  <c r="L72" i="1"/>
  <c r="M72" i="1"/>
  <c r="N72" i="1"/>
  <c r="O72" i="1"/>
  <c r="Q72" i="1"/>
  <c r="L73" i="1"/>
  <c r="M73" i="1"/>
  <c r="N73" i="1"/>
  <c r="O73" i="1"/>
  <c r="Q73" i="1"/>
  <c r="L74" i="1"/>
  <c r="M74" i="1"/>
  <c r="N74" i="1"/>
  <c r="O74" i="1"/>
  <c r="Q74" i="1"/>
  <c r="L75" i="1"/>
  <c r="M75" i="1"/>
  <c r="N75" i="1"/>
  <c r="O75" i="1"/>
  <c r="Q75" i="1"/>
  <c r="L76" i="1"/>
  <c r="M76" i="1"/>
  <c r="N76" i="1"/>
  <c r="O76" i="1"/>
  <c r="Q76" i="1"/>
  <c r="L77" i="1"/>
  <c r="M77" i="1"/>
  <c r="N77" i="1"/>
  <c r="O77" i="1"/>
  <c r="Q77" i="1"/>
  <c r="L78" i="1"/>
  <c r="M78" i="1"/>
  <c r="N78" i="1"/>
  <c r="O78" i="1"/>
  <c r="Q78" i="1"/>
  <c r="L79" i="1"/>
  <c r="M79" i="1"/>
  <c r="N79" i="1"/>
  <c r="O79" i="1"/>
  <c r="Q79" i="1"/>
  <c r="L80" i="1"/>
  <c r="M80" i="1"/>
  <c r="N80" i="1"/>
  <c r="O80" i="1"/>
  <c r="Q80" i="1"/>
  <c r="L81" i="1"/>
  <c r="M81" i="1"/>
  <c r="N81" i="1"/>
  <c r="O81" i="1"/>
  <c r="Q81" i="1"/>
  <c r="Q62" i="1"/>
  <c r="O62" i="1"/>
  <c r="N62" i="1"/>
  <c r="M62" i="1"/>
  <c r="L62" i="1"/>
  <c r="Q46" i="1"/>
  <c r="Q49" i="1"/>
  <c r="Q50" i="1"/>
  <c r="Q51" i="1"/>
  <c r="Q52" i="1"/>
  <c r="Q53" i="1"/>
  <c r="Q54" i="1"/>
  <c r="Q55" i="1"/>
  <c r="Q56" i="1"/>
  <c r="Q57" i="1"/>
  <c r="Q58" i="1"/>
  <c r="Q48" i="1"/>
  <c r="Q42" i="1"/>
  <c r="Q43" i="1"/>
  <c r="Q44" i="1"/>
  <c r="Q45" i="1"/>
  <c r="Q41" i="1"/>
  <c r="L49" i="1"/>
  <c r="M49" i="1"/>
  <c r="N49" i="1"/>
  <c r="O49" i="1"/>
  <c r="L50" i="1"/>
  <c r="M50" i="1"/>
  <c r="N50" i="1"/>
  <c r="O50" i="1"/>
  <c r="L51" i="1"/>
  <c r="M51" i="1"/>
  <c r="N51" i="1"/>
  <c r="O51" i="1"/>
  <c r="L52" i="1"/>
  <c r="M52" i="1"/>
  <c r="N52" i="1"/>
  <c r="O52" i="1"/>
  <c r="L53" i="1"/>
  <c r="M53" i="1"/>
  <c r="N53" i="1"/>
  <c r="O53" i="1"/>
  <c r="L54" i="1"/>
  <c r="M54" i="1"/>
  <c r="N54" i="1"/>
  <c r="O54" i="1"/>
  <c r="L55" i="1"/>
  <c r="M55" i="1"/>
  <c r="N55" i="1"/>
  <c r="O55" i="1"/>
  <c r="L56" i="1"/>
  <c r="M56" i="1"/>
  <c r="N56" i="1"/>
  <c r="O56" i="1"/>
  <c r="L57" i="1"/>
  <c r="M57" i="1"/>
  <c r="N57" i="1"/>
  <c r="O57" i="1"/>
  <c r="L58" i="1"/>
  <c r="M58" i="1"/>
  <c r="N58" i="1"/>
  <c r="O58" i="1"/>
  <c r="O48" i="1"/>
  <c r="N48" i="1"/>
  <c r="M48" i="1"/>
  <c r="L48" i="1"/>
  <c r="L42" i="1"/>
  <c r="M42" i="1"/>
  <c r="N42" i="1"/>
  <c r="O42" i="1"/>
  <c r="L43" i="1"/>
  <c r="M43" i="1"/>
  <c r="N43" i="1"/>
  <c r="O43" i="1"/>
  <c r="L44" i="1"/>
  <c r="M44" i="1"/>
  <c r="N44" i="1"/>
  <c r="O44" i="1"/>
  <c r="L45" i="1"/>
  <c r="M45" i="1"/>
  <c r="N45" i="1"/>
  <c r="O45" i="1"/>
  <c r="O41" i="1"/>
  <c r="N41" i="1"/>
  <c r="M41" i="1"/>
  <c r="L41" i="1"/>
  <c r="O46" i="1"/>
  <c r="N46" i="1"/>
  <c r="M46" i="1"/>
  <c r="L46" i="1"/>
  <c r="Q34" i="1"/>
  <c r="Q36" i="1"/>
  <c r="Q12" i="1"/>
  <c r="Q23" i="1"/>
  <c r="Q24" i="1"/>
  <c r="Q25" i="1"/>
  <c r="Q26" i="1"/>
  <c r="Q27" i="1"/>
  <c r="Q28" i="1"/>
  <c r="Q30" i="1"/>
  <c r="Q31" i="1"/>
  <c r="Q32" i="1"/>
  <c r="Q33" i="1"/>
  <c r="Q22" i="1"/>
  <c r="M26" i="1"/>
  <c r="M22" i="1"/>
  <c r="L22" i="1"/>
  <c r="O36" i="1"/>
  <c r="N36" i="1"/>
  <c r="M36" i="1"/>
  <c r="L36" i="1"/>
  <c r="O34" i="1"/>
  <c r="N34" i="1"/>
  <c r="M34" i="1"/>
  <c r="L34" i="1"/>
  <c r="L23" i="1"/>
  <c r="M23" i="1"/>
  <c r="N23" i="1"/>
  <c r="O23" i="1"/>
  <c r="L24" i="1"/>
  <c r="M24" i="1"/>
  <c r="N24" i="1"/>
  <c r="O24" i="1"/>
  <c r="L25" i="1"/>
  <c r="M25" i="1"/>
  <c r="N25" i="1"/>
  <c r="O25" i="1"/>
  <c r="L26" i="1"/>
  <c r="N26" i="1"/>
  <c r="O26" i="1"/>
  <c r="L27" i="1"/>
  <c r="M27" i="1"/>
  <c r="N27" i="1"/>
  <c r="O27" i="1"/>
  <c r="L28" i="1"/>
  <c r="M28" i="1"/>
  <c r="N28" i="1"/>
  <c r="O28" i="1"/>
  <c r="L30" i="1"/>
  <c r="M30" i="1"/>
  <c r="N30" i="1"/>
  <c r="O30" i="1"/>
  <c r="L31" i="1"/>
  <c r="M31" i="1"/>
  <c r="N31" i="1"/>
  <c r="O31" i="1"/>
  <c r="L32" i="1"/>
  <c r="M32" i="1"/>
  <c r="N32" i="1"/>
  <c r="O32" i="1"/>
  <c r="L33" i="1"/>
  <c r="M33" i="1"/>
  <c r="N33" i="1"/>
  <c r="O33" i="1"/>
  <c r="O22" i="1"/>
  <c r="N22" i="1"/>
  <c r="Q18" i="1"/>
  <c r="Q16" i="1"/>
  <c r="Q11" i="1"/>
  <c r="Q10" i="1"/>
  <c r="O12" i="1"/>
  <c r="N12" i="1"/>
  <c r="M12" i="1"/>
  <c r="L12" i="1"/>
  <c r="L16" i="1"/>
  <c r="M16" i="1"/>
  <c r="N16" i="1"/>
  <c r="O16" i="1"/>
  <c r="L17" i="1"/>
  <c r="M17" i="1"/>
  <c r="N17" i="1"/>
  <c r="O17" i="1"/>
  <c r="L18" i="1"/>
  <c r="M18" i="1"/>
  <c r="N18" i="1"/>
  <c r="O18" i="1"/>
  <c r="O14" i="1"/>
  <c r="N14" i="1"/>
  <c r="M14" i="1"/>
  <c r="L14" i="1"/>
  <c r="L11" i="1"/>
  <c r="M11" i="1"/>
  <c r="N11" i="1"/>
  <c r="O11" i="1"/>
  <c r="M10" i="1"/>
  <c r="N10" i="1"/>
  <c r="O10" i="1"/>
  <c r="L10" i="1"/>
  <c r="P45" i="1" l="1"/>
  <c r="P95" i="1"/>
  <c r="P41" i="1"/>
  <c r="P54" i="1"/>
  <c r="P58" i="1"/>
  <c r="P55" i="1"/>
  <c r="P50" i="1"/>
  <c r="P14" i="1"/>
  <c r="P31" i="1"/>
  <c r="P27" i="1"/>
  <c r="P43" i="1"/>
  <c r="P48" i="1"/>
  <c r="P52" i="1"/>
  <c r="P51" i="1"/>
  <c r="P62" i="1"/>
  <c r="P68" i="1"/>
  <c r="P66" i="1"/>
  <c r="P64" i="1"/>
  <c r="P56" i="1"/>
  <c r="P65" i="1"/>
  <c r="P81" i="1"/>
  <c r="P79" i="1"/>
  <c r="P77" i="1"/>
  <c r="P75" i="1"/>
  <c r="P73" i="1"/>
  <c r="P70" i="1"/>
  <c r="P18" i="1"/>
  <c r="P24" i="1"/>
  <c r="P57" i="1"/>
  <c r="P53" i="1"/>
  <c r="P49" i="1"/>
  <c r="P80" i="1"/>
  <c r="P78" i="1"/>
  <c r="P76" i="1"/>
  <c r="P74" i="1"/>
  <c r="P72" i="1"/>
  <c r="P71" i="1"/>
  <c r="P69" i="1"/>
  <c r="P67" i="1"/>
  <c r="P63" i="1"/>
  <c r="P17" i="1"/>
  <c r="P16" i="1"/>
  <c r="P11" i="1"/>
  <c r="P25" i="1"/>
  <c r="P28" i="1"/>
  <c r="P44" i="1"/>
  <c r="P30" i="1"/>
  <c r="P12" i="1"/>
  <c r="P10" i="1"/>
  <c r="P33" i="1"/>
  <c r="P32" i="1"/>
  <c r="P42" i="1"/>
  <c r="P26" i="1"/>
  <c r="P23" i="1"/>
  <c r="P22" i="1"/>
  <c r="P97" i="1"/>
  <c r="P96" i="1"/>
  <c r="P46" i="1"/>
  <c r="P36" i="1"/>
  <c r="P34" i="1"/>
  <c r="Q87" i="1"/>
  <c r="O87" i="1"/>
  <c r="N87" i="1"/>
  <c r="M87" i="1"/>
  <c r="L87" i="1"/>
  <c r="Q86" i="1"/>
  <c r="O86" i="1"/>
  <c r="N86" i="1"/>
  <c r="M86" i="1"/>
  <c r="L86" i="1"/>
  <c r="Q85" i="1"/>
  <c r="O85" i="1"/>
  <c r="M85" i="1"/>
  <c r="L85" i="1"/>
  <c r="L83" i="1" s="1"/>
  <c r="O83" i="1" l="1"/>
  <c r="N83" i="1"/>
  <c r="M83" i="1"/>
  <c r="Q83" i="1"/>
  <c r="P87" i="1"/>
  <c r="P86" i="1"/>
  <c r="P85" i="1"/>
  <c r="AP83" i="1"/>
  <c r="AO83" i="1"/>
  <c r="AO99" i="1" s="1"/>
  <c r="AN83" i="1"/>
  <c r="AN99" i="1" s="1"/>
  <c r="AM83" i="1"/>
  <c r="AM99" i="1" s="1"/>
  <c r="AL83" i="1"/>
  <c r="AL99" i="1" s="1"/>
  <c r="AK83" i="1"/>
  <c r="AJ83" i="1"/>
  <c r="AJ99" i="1" s="1"/>
  <c r="AI83" i="1"/>
  <c r="AI99" i="1" s="1"/>
  <c r="AH83" i="1"/>
  <c r="AH99" i="1" s="1"/>
  <c r="AG83" i="1"/>
  <c r="AG99" i="1" s="1"/>
  <c r="AF83" i="1"/>
  <c r="AE83" i="1"/>
  <c r="AE99" i="1" s="1"/>
  <c r="AD83" i="1"/>
  <c r="AD99" i="1" s="1"/>
  <c r="AC83" i="1"/>
  <c r="AC99" i="1" s="1"/>
  <c r="AB83" i="1"/>
  <c r="AB99" i="1" s="1"/>
  <c r="AA83" i="1"/>
  <c r="Z83" i="1"/>
  <c r="Z99" i="1" s="1"/>
  <c r="Y83" i="1"/>
  <c r="Y99" i="1" s="1"/>
  <c r="X83" i="1"/>
  <c r="X99" i="1" s="1"/>
  <c r="W83" i="1"/>
  <c r="W99" i="1" s="1"/>
  <c r="V83" i="1"/>
  <c r="U83" i="1"/>
  <c r="U99" i="1" s="1"/>
  <c r="T83" i="1"/>
  <c r="T99" i="1" s="1"/>
  <c r="S83" i="1"/>
  <c r="S99" i="1" s="1"/>
  <c r="R83" i="1"/>
  <c r="R99" i="1" s="1"/>
  <c r="BE83" i="1"/>
  <c r="BD83" i="1"/>
  <c r="BD99" i="1" s="1"/>
  <c r="BC83" i="1"/>
  <c r="BC99" i="1" s="1"/>
  <c r="BB83" i="1"/>
  <c r="BB99" i="1" s="1"/>
  <c r="BA83" i="1"/>
  <c r="BA99" i="1" s="1"/>
  <c r="AZ83" i="1"/>
  <c r="AY83" i="1"/>
  <c r="AY99" i="1" s="1"/>
  <c r="AX83" i="1"/>
  <c r="AX99" i="1" s="1"/>
  <c r="AW83" i="1"/>
  <c r="AW99" i="1" s="1"/>
  <c r="AV83" i="1"/>
  <c r="AV99" i="1" s="1"/>
  <c r="AU83" i="1"/>
  <c r="AT83" i="1"/>
  <c r="AT99" i="1" s="1"/>
  <c r="AS83" i="1"/>
  <c r="AS99" i="1" s="1"/>
  <c r="AR83" i="1"/>
  <c r="AR99" i="1" s="1"/>
  <c r="AQ83" i="1"/>
  <c r="AQ99" i="1" s="1"/>
  <c r="R100" i="1" l="1"/>
  <c r="P83" i="1"/>
  <c r="Q73" i="11"/>
  <c r="P73" i="11"/>
  <c r="O73" i="11"/>
  <c r="N73" i="11"/>
  <c r="M73" i="11"/>
  <c r="L73" i="11"/>
  <c r="Q52" i="11"/>
  <c r="P52" i="11"/>
  <c r="R52" i="11" s="1"/>
  <c r="O52" i="11"/>
  <c r="N52" i="11"/>
  <c r="M52" i="11"/>
  <c r="L52" i="11"/>
  <c r="Q50" i="11"/>
  <c r="P50" i="11"/>
  <c r="R50" i="11" s="1"/>
  <c r="O50" i="11"/>
  <c r="N50" i="11"/>
  <c r="M50" i="11"/>
  <c r="L50" i="11"/>
  <c r="Q34" i="11"/>
  <c r="P34" i="11"/>
  <c r="R34" i="11" s="1"/>
  <c r="O34" i="11"/>
  <c r="N34" i="11"/>
  <c r="M34" i="11"/>
  <c r="L34" i="11"/>
  <c r="Q32" i="11"/>
  <c r="P32" i="11"/>
  <c r="R32" i="11" s="1"/>
  <c r="O32" i="11"/>
  <c r="N32" i="11"/>
  <c r="M32" i="11"/>
  <c r="L32" i="11"/>
  <c r="Q20" i="11"/>
  <c r="P20" i="11"/>
  <c r="R20" i="11" s="1"/>
  <c r="O20" i="11"/>
  <c r="N20" i="11"/>
  <c r="M20" i="11"/>
  <c r="L20" i="11"/>
  <c r="Q18" i="11"/>
  <c r="P18" i="11"/>
  <c r="R18" i="11" s="1"/>
  <c r="O18" i="11"/>
  <c r="N18" i="11"/>
  <c r="M18" i="11"/>
  <c r="L18" i="11"/>
  <c r="L79" i="11"/>
  <c r="L13" i="11" l="1"/>
  <c r="Q25" i="11" l="1"/>
  <c r="O25" i="11"/>
  <c r="N25" i="11"/>
  <c r="M25" i="11"/>
  <c r="L25" i="11"/>
  <c r="P25" i="11" l="1"/>
  <c r="R25" i="11" s="1"/>
  <c r="Q29" i="11" l="1"/>
  <c r="O29" i="11"/>
  <c r="N29" i="11"/>
  <c r="M29" i="11"/>
  <c r="L29" i="11"/>
  <c r="Q27" i="11"/>
  <c r="O27" i="11"/>
  <c r="N27" i="11"/>
  <c r="M27" i="11"/>
  <c r="L27" i="11"/>
  <c r="Q31" i="11"/>
  <c r="O31" i="11"/>
  <c r="N31" i="11"/>
  <c r="M31" i="11"/>
  <c r="L31" i="11"/>
  <c r="Q30" i="11"/>
  <c r="O30" i="11"/>
  <c r="N30" i="11"/>
  <c r="M30" i="11"/>
  <c r="L30" i="11"/>
  <c r="Q28" i="11"/>
  <c r="O28" i="11"/>
  <c r="N28" i="11"/>
  <c r="M28" i="11"/>
  <c r="L28" i="11"/>
  <c r="P29" i="11" l="1"/>
  <c r="R29" i="11" s="1"/>
  <c r="P27" i="11"/>
  <c r="R27" i="11" s="1"/>
  <c r="P30" i="11"/>
  <c r="R30" i="11" s="1"/>
  <c r="P28" i="11"/>
  <c r="R28" i="11" s="1"/>
  <c r="P31" i="11"/>
  <c r="R31" i="11" s="1"/>
  <c r="Q17" i="11" l="1"/>
  <c r="O17" i="11"/>
  <c r="N17" i="11"/>
  <c r="M17" i="11"/>
  <c r="L17" i="11"/>
  <c r="P17" i="11" l="1"/>
  <c r="R17" i="11" s="1"/>
  <c r="Q49" i="11"/>
  <c r="O49" i="11"/>
  <c r="N49" i="11"/>
  <c r="M49" i="11"/>
  <c r="L49" i="11"/>
  <c r="Q48" i="11"/>
  <c r="O48" i="11"/>
  <c r="N48" i="11"/>
  <c r="M48" i="11"/>
  <c r="L48" i="11"/>
  <c r="Q58" i="11"/>
  <c r="O58" i="11"/>
  <c r="N58" i="11"/>
  <c r="M58" i="11"/>
  <c r="L58" i="11"/>
  <c r="Q54" i="11"/>
  <c r="O54" i="11"/>
  <c r="N54" i="11"/>
  <c r="M54" i="11"/>
  <c r="L54" i="11"/>
  <c r="P49" i="11" l="1"/>
  <c r="R49" i="11" s="1"/>
  <c r="P58" i="11"/>
  <c r="R58" i="11" s="1"/>
  <c r="P48" i="11"/>
  <c r="R48" i="11" s="1"/>
  <c r="P54" i="11"/>
  <c r="R54" i="11" s="1"/>
  <c r="Q47" i="11" l="1"/>
  <c r="O47" i="11"/>
  <c r="N47" i="11"/>
  <c r="M47" i="11"/>
  <c r="L47" i="11"/>
  <c r="P47" i="11" l="1"/>
  <c r="R47" i="11" s="1"/>
  <c r="O75" i="11"/>
  <c r="N75" i="11"/>
  <c r="M75" i="11"/>
  <c r="L75" i="11"/>
  <c r="Q75" i="11" l="1"/>
  <c r="P75" i="11"/>
  <c r="Q46" i="11" l="1"/>
  <c r="O46" i="11"/>
  <c r="N46" i="11"/>
  <c r="M46" i="11"/>
  <c r="L46" i="11"/>
  <c r="Q11" i="11"/>
  <c r="O11" i="11"/>
  <c r="N11" i="11"/>
  <c r="M11" i="11"/>
  <c r="L11" i="11"/>
  <c r="Q14" i="11"/>
  <c r="O14" i="11"/>
  <c r="N14" i="11"/>
  <c r="M14" i="11"/>
  <c r="L14" i="11"/>
  <c r="Q40" i="11"/>
  <c r="O40" i="11"/>
  <c r="N40" i="11"/>
  <c r="M40" i="11"/>
  <c r="L40" i="11"/>
  <c r="Q39" i="11"/>
  <c r="O39" i="11"/>
  <c r="N39" i="11"/>
  <c r="M39" i="11"/>
  <c r="L39" i="11"/>
  <c r="P46" i="11" l="1"/>
  <c r="R46" i="11" s="1"/>
  <c r="P11" i="11"/>
  <c r="R11" i="11" s="1"/>
  <c r="P14" i="11"/>
  <c r="R14" i="11" s="1"/>
  <c r="P40" i="11"/>
  <c r="R40" i="11" s="1"/>
  <c r="P39" i="11"/>
  <c r="R39" i="11" s="1"/>
  <c r="Q72" i="11" l="1"/>
  <c r="Q71" i="11"/>
  <c r="Q70" i="11"/>
  <c r="Q69" i="11"/>
  <c r="Q68" i="11"/>
  <c r="Q67" i="11"/>
  <c r="Q66" i="11"/>
  <c r="Q65" i="11"/>
  <c r="Q64" i="11"/>
  <c r="Q63" i="11"/>
  <c r="Q62" i="11"/>
  <c r="Q61" i="11"/>
  <c r="Q60" i="11"/>
  <c r="Q59" i="11"/>
  <c r="Q57" i="11"/>
  <c r="Q56" i="11"/>
  <c r="Q55" i="11"/>
  <c r="Q53" i="11"/>
  <c r="Q16" i="11"/>
  <c r="Q15" i="11"/>
  <c r="Q13" i="11"/>
  <c r="Q12" i="11"/>
  <c r="Q10" i="11"/>
  <c r="Q26" i="11"/>
  <c r="Q24" i="11"/>
  <c r="Q23" i="11"/>
  <c r="Q22" i="11"/>
  <c r="Q21" i="11"/>
  <c r="Q45" i="11"/>
  <c r="Q44" i="11"/>
  <c r="Q43" i="11"/>
  <c r="Q42" i="11"/>
  <c r="Q41" i="11"/>
  <c r="Q38" i="11"/>
  <c r="Q37" i="11"/>
  <c r="Q36" i="11"/>
  <c r="Q35" i="1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L61" i="11"/>
  <c r="M61" i="11"/>
  <c r="N61" i="11"/>
  <c r="O61" i="11"/>
  <c r="L62" i="11"/>
  <c r="M62" i="11"/>
  <c r="N62" i="11"/>
  <c r="O62" i="11"/>
  <c r="L63" i="11"/>
  <c r="M63" i="11"/>
  <c r="N63" i="11"/>
  <c r="O63" i="11"/>
  <c r="L64" i="11"/>
  <c r="M64" i="11"/>
  <c r="N64" i="11"/>
  <c r="O64" i="11"/>
  <c r="L65" i="11"/>
  <c r="M65" i="11"/>
  <c r="N65" i="11"/>
  <c r="O65" i="11"/>
  <c r="L66" i="11"/>
  <c r="M66" i="11"/>
  <c r="N66" i="11"/>
  <c r="O66" i="11"/>
  <c r="M56" i="11"/>
  <c r="N56" i="11"/>
  <c r="O56" i="11"/>
  <c r="L53" i="11"/>
  <c r="M53" i="11"/>
  <c r="N53" i="11"/>
  <c r="O53" i="11"/>
  <c r="L55" i="11"/>
  <c r="M55" i="11"/>
  <c r="N55" i="11"/>
  <c r="O55" i="11"/>
  <c r="L57" i="11"/>
  <c r="M57" i="11"/>
  <c r="N57" i="11"/>
  <c r="O57" i="11"/>
  <c r="L59" i="11"/>
  <c r="M59" i="11"/>
  <c r="N59" i="11"/>
  <c r="O59" i="11"/>
  <c r="L60" i="11"/>
  <c r="M60" i="11"/>
  <c r="N60" i="11"/>
  <c r="O60" i="11"/>
  <c r="L41" i="11"/>
  <c r="M41" i="11"/>
  <c r="N41" i="11"/>
  <c r="O41" i="11"/>
  <c r="L37" i="11"/>
  <c r="M37" i="11"/>
  <c r="N37" i="11"/>
  <c r="O37" i="11"/>
  <c r="L38" i="11"/>
  <c r="M38" i="11"/>
  <c r="N38" i="11"/>
  <c r="O38" i="11"/>
  <c r="L56" i="11" l="1"/>
  <c r="Q8" i="11"/>
  <c r="P61" i="11"/>
  <c r="R61" i="11" s="1"/>
  <c r="P56" i="11"/>
  <c r="R56" i="11" s="1"/>
  <c r="P65" i="11"/>
  <c r="R65" i="11" s="1"/>
  <c r="P66" i="11"/>
  <c r="R66" i="11" s="1"/>
  <c r="P64" i="11"/>
  <c r="R64" i="11" s="1"/>
  <c r="P63" i="11"/>
  <c r="R63" i="11" s="1"/>
  <c r="P62" i="11"/>
  <c r="R62" i="11" s="1"/>
  <c r="P53" i="11"/>
  <c r="R53" i="11" s="1"/>
  <c r="P59" i="11"/>
  <c r="R59" i="11" s="1"/>
  <c r="P55" i="11"/>
  <c r="R55" i="11" s="1"/>
  <c r="P60" i="11"/>
  <c r="R60" i="11" s="1"/>
  <c r="P57" i="11"/>
  <c r="R57" i="11" s="1"/>
  <c r="P41" i="11"/>
  <c r="R41" i="11" s="1"/>
  <c r="P38" i="11"/>
  <c r="R38" i="11" s="1"/>
  <c r="P37" i="11"/>
  <c r="R37" i="11" s="1"/>
  <c r="L43" i="11" l="1"/>
  <c r="M43" i="11"/>
  <c r="N43" i="11"/>
  <c r="O43" i="11"/>
  <c r="L44" i="11"/>
  <c r="M44" i="11"/>
  <c r="N44" i="11"/>
  <c r="O44" i="11"/>
  <c r="L45" i="11"/>
  <c r="M45" i="11"/>
  <c r="N45" i="11"/>
  <c r="O45" i="11"/>
  <c r="P44" i="11" l="1"/>
  <c r="R44" i="11" s="1"/>
  <c r="P45" i="11"/>
  <c r="R45" i="11" s="1"/>
  <c r="P43" i="11"/>
  <c r="R43" i="11" s="1"/>
  <c r="L36" i="11" l="1"/>
  <c r="M36" i="11"/>
  <c r="N36" i="11"/>
  <c r="O36" i="11"/>
  <c r="L42" i="11"/>
  <c r="M42" i="11"/>
  <c r="N42" i="11"/>
  <c r="O42" i="11"/>
  <c r="M67" i="11"/>
  <c r="N67" i="11"/>
  <c r="O67" i="11"/>
  <c r="L68" i="11"/>
  <c r="M68" i="11"/>
  <c r="N68" i="11"/>
  <c r="O68" i="11"/>
  <c r="L69" i="11"/>
  <c r="M69" i="11"/>
  <c r="N69" i="11"/>
  <c r="O69" i="11"/>
  <c r="L70" i="11"/>
  <c r="M70" i="11"/>
  <c r="N70" i="11"/>
  <c r="O70" i="11"/>
  <c r="L71" i="11"/>
  <c r="M71" i="11"/>
  <c r="N71" i="11"/>
  <c r="O71" i="11"/>
  <c r="L72" i="11"/>
  <c r="M72" i="11"/>
  <c r="N72" i="11"/>
  <c r="O72" i="11"/>
  <c r="L22" i="11"/>
  <c r="M22" i="11"/>
  <c r="N22" i="11"/>
  <c r="O22" i="11"/>
  <c r="L23" i="11"/>
  <c r="M23" i="11"/>
  <c r="N23" i="11"/>
  <c r="O23" i="11"/>
  <c r="L24" i="11"/>
  <c r="M24" i="11"/>
  <c r="N24" i="11"/>
  <c r="O24" i="11"/>
  <c r="L26" i="11"/>
  <c r="M26" i="11"/>
  <c r="N26" i="11"/>
  <c r="O26" i="11"/>
  <c r="O16" i="11"/>
  <c r="N16" i="11"/>
  <c r="M16" i="11"/>
  <c r="L16" i="11"/>
  <c r="O15" i="11"/>
  <c r="N15" i="11"/>
  <c r="M15" i="11"/>
  <c r="L15" i="11"/>
  <c r="O13" i="11"/>
  <c r="N13" i="11"/>
  <c r="M13" i="11"/>
  <c r="O12" i="11"/>
  <c r="N12" i="11"/>
  <c r="M12" i="11"/>
  <c r="L12" i="11"/>
  <c r="M10" i="11"/>
  <c r="L67" i="11" l="1"/>
  <c r="L60" i="1"/>
  <c r="L51" i="11" s="1"/>
  <c r="M8" i="11"/>
  <c r="O60" i="1"/>
  <c r="O51" i="11" s="1"/>
  <c r="N60" i="1"/>
  <c r="N51" i="11" s="1"/>
  <c r="Q60" i="1"/>
  <c r="M60" i="1"/>
  <c r="M51" i="11" s="1"/>
  <c r="P68" i="11"/>
  <c r="R68" i="11" s="1"/>
  <c r="P72" i="11"/>
  <c r="P70" i="11"/>
  <c r="P42" i="11"/>
  <c r="R42" i="11" s="1"/>
  <c r="P36" i="11"/>
  <c r="R36" i="11" s="1"/>
  <c r="P67" i="11"/>
  <c r="R67" i="11" s="1"/>
  <c r="P71" i="11"/>
  <c r="P69" i="11"/>
  <c r="R69" i="11" s="1"/>
  <c r="P24" i="11"/>
  <c r="R24" i="11" s="1"/>
  <c r="P26" i="11"/>
  <c r="R26" i="11" s="1"/>
  <c r="P23" i="11"/>
  <c r="R23" i="11" s="1"/>
  <c r="P22" i="11"/>
  <c r="R22" i="11" s="1"/>
  <c r="P13" i="11"/>
  <c r="R13" i="11" s="1"/>
  <c r="P12" i="11"/>
  <c r="R12" i="11" s="1"/>
  <c r="P16" i="11"/>
  <c r="R16" i="11" s="1"/>
  <c r="P15" i="11"/>
  <c r="R15" i="11" s="1"/>
  <c r="Q51" i="11" l="1"/>
  <c r="P60" i="1"/>
  <c r="P51" i="11" l="1"/>
  <c r="Q76" i="11"/>
  <c r="O76" i="11" l="1"/>
  <c r="N76" i="11"/>
  <c r="M76" i="11"/>
  <c r="L76" i="11"/>
  <c r="O35" i="11"/>
  <c r="N35" i="11"/>
  <c r="M35" i="11"/>
  <c r="L35" i="11"/>
  <c r="O21" i="11"/>
  <c r="N21" i="11"/>
  <c r="M21" i="11"/>
  <c r="L21" i="11"/>
  <c r="O10" i="11"/>
  <c r="O8" i="11" s="1"/>
  <c r="N10" i="11"/>
  <c r="N8" i="11" s="1"/>
  <c r="L10" i="11"/>
  <c r="L8" i="11" s="1"/>
  <c r="BE20" i="1"/>
  <c r="BD20" i="1"/>
  <c r="BC20" i="1"/>
  <c r="BB20" i="1"/>
  <c r="BA20" i="1"/>
  <c r="BE8" i="1"/>
  <c r="BD8" i="1"/>
  <c r="BC8" i="1"/>
  <c r="BB8" i="1"/>
  <c r="BA8" i="1"/>
  <c r="D59" i="9"/>
  <c r="E59" i="9"/>
  <c r="F59" i="9"/>
  <c r="D42" i="9"/>
  <c r="E42" i="9"/>
  <c r="F42" i="9"/>
  <c r="D51" i="9"/>
  <c r="E51" i="9"/>
  <c r="F51" i="9"/>
  <c r="D52" i="9"/>
  <c r="E52" i="9"/>
  <c r="F52" i="9"/>
  <c r="D34" i="9"/>
  <c r="E34" i="9"/>
  <c r="F34" i="9"/>
  <c r="D35" i="9"/>
  <c r="E35" i="9"/>
  <c r="F35" i="9"/>
  <c r="D50" i="9"/>
  <c r="D53" i="9"/>
  <c r="D54" i="9"/>
  <c r="D55" i="9"/>
  <c r="D56" i="9"/>
  <c r="D57" i="9"/>
  <c r="D58" i="9"/>
  <c r="D60" i="9"/>
  <c r="D61" i="9"/>
  <c r="D49" i="9"/>
  <c r="F61" i="9"/>
  <c r="E61" i="9"/>
  <c r="F60" i="9"/>
  <c r="E60" i="9"/>
  <c r="F58" i="9"/>
  <c r="E58" i="9"/>
  <c r="F57" i="9"/>
  <c r="E57" i="9"/>
  <c r="F56" i="9"/>
  <c r="E56" i="9"/>
  <c r="F55" i="9"/>
  <c r="E55" i="9"/>
  <c r="F54" i="9"/>
  <c r="E54" i="9"/>
  <c r="F53" i="9"/>
  <c r="E53" i="9"/>
  <c r="F50" i="9"/>
  <c r="E50" i="9"/>
  <c r="F49" i="9"/>
  <c r="E49" i="9"/>
  <c r="F44" i="9"/>
  <c r="E44" i="9"/>
  <c r="F43" i="9"/>
  <c r="E43" i="9"/>
  <c r="F41" i="9"/>
  <c r="E41" i="9"/>
  <c r="F40" i="9"/>
  <c r="E40" i="9"/>
  <c r="F39" i="9"/>
  <c r="E39" i="9"/>
  <c r="F38" i="9"/>
  <c r="E38" i="9"/>
  <c r="F37" i="9"/>
  <c r="E37" i="9"/>
  <c r="F36" i="9"/>
  <c r="E36" i="9"/>
  <c r="F33" i="9"/>
  <c r="E33" i="9"/>
  <c r="F32" i="9"/>
  <c r="E32" i="9"/>
  <c r="D44" i="9"/>
  <c r="D43" i="9"/>
  <c r="D41" i="9"/>
  <c r="D40" i="9"/>
  <c r="D39" i="9"/>
  <c r="D38" i="9"/>
  <c r="D37" i="9"/>
  <c r="D36" i="9"/>
  <c r="D33" i="9"/>
  <c r="D32" i="9"/>
  <c r="G34" i="9" l="1"/>
  <c r="H34" i="9" s="1"/>
  <c r="BE99" i="1"/>
  <c r="G37" i="9"/>
  <c r="H37" i="9" s="1"/>
  <c r="G61" i="9"/>
  <c r="H61" i="9" s="1"/>
  <c r="G50" i="9"/>
  <c r="H50" i="9" s="1"/>
  <c r="G39" i="9"/>
  <c r="H39" i="9" s="1"/>
  <c r="G41" i="9"/>
  <c r="H41" i="9" s="1"/>
  <c r="G56" i="9"/>
  <c r="H56" i="9" s="1"/>
  <c r="G32" i="9"/>
  <c r="H32" i="9" s="1"/>
  <c r="G43" i="9"/>
  <c r="H43" i="9" s="1"/>
  <c r="G55" i="9"/>
  <c r="H55" i="9" s="1"/>
  <c r="G51" i="9"/>
  <c r="H51" i="9" s="1"/>
  <c r="G33" i="9"/>
  <c r="H33" i="9" s="1"/>
  <c r="G44" i="9"/>
  <c r="H44" i="9" s="1"/>
  <c r="G54" i="9"/>
  <c r="H54" i="9" s="1"/>
  <c r="G38" i="9"/>
  <c r="H38" i="9" s="1"/>
  <c r="G60" i="9"/>
  <c r="H60" i="9" s="1"/>
  <c r="G53" i="9"/>
  <c r="H53" i="9" s="1"/>
  <c r="G58" i="9"/>
  <c r="H58" i="9" s="1"/>
  <c r="G36" i="9"/>
  <c r="H36" i="9" s="1"/>
  <c r="G49" i="9"/>
  <c r="H49" i="9" s="1"/>
  <c r="G42" i="9"/>
  <c r="H42" i="9" s="1"/>
  <c r="G40" i="9"/>
  <c r="H40" i="9" s="1"/>
  <c r="G57" i="9"/>
  <c r="H57" i="9" s="1"/>
  <c r="G59" i="9"/>
  <c r="H59" i="9" s="1"/>
  <c r="G35" i="9"/>
  <c r="H35" i="9" s="1"/>
  <c r="G52" i="9"/>
  <c r="H52" i="9" s="1"/>
  <c r="O47" i="9" l="1"/>
  <c r="P47" i="9" s="1"/>
  <c r="R47" i="9" s="1"/>
  <c r="O48" i="9"/>
  <c r="P48" i="9" s="1"/>
  <c r="R48" i="9" s="1"/>
  <c r="O49" i="9"/>
  <c r="P49" i="9" s="1"/>
  <c r="R49" i="9" s="1"/>
  <c r="O50" i="9"/>
  <c r="P50" i="9" s="1"/>
  <c r="R50" i="9" s="1"/>
  <c r="O53" i="9"/>
  <c r="P53" i="9" s="1"/>
  <c r="R53" i="9" s="1"/>
  <c r="O46" i="9"/>
  <c r="P46" i="9" s="1"/>
  <c r="R46" i="9" s="1"/>
  <c r="O36" i="9"/>
  <c r="P36" i="9" s="1"/>
  <c r="R36" i="9" s="1"/>
  <c r="O37" i="9"/>
  <c r="P37" i="9" s="1"/>
  <c r="R37" i="9" s="1"/>
  <c r="O38" i="9"/>
  <c r="P38" i="9" s="1"/>
  <c r="R38" i="9" s="1"/>
  <c r="O39" i="9"/>
  <c r="P39" i="9" s="1"/>
  <c r="O40" i="9"/>
  <c r="P40" i="9" s="1"/>
  <c r="O41" i="9"/>
  <c r="P41" i="9" s="1"/>
  <c r="R41" i="9" s="1"/>
  <c r="O43" i="9"/>
  <c r="P43" i="9" s="1"/>
  <c r="R43" i="9" s="1"/>
  <c r="O33" i="9"/>
  <c r="P33" i="9" s="1"/>
  <c r="R33" i="9" s="1"/>
  <c r="P21" i="11" l="1"/>
  <c r="R21" i="11" s="1"/>
  <c r="P35" i="11"/>
  <c r="R35" i="11" s="1"/>
  <c r="P10" i="1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R20" i="1"/>
  <c r="S20" i="1"/>
  <c r="T20" i="1"/>
  <c r="U20" i="1"/>
  <c r="V20" i="1"/>
  <c r="AT20" i="1"/>
  <c r="AU20" i="1"/>
  <c r="AV20" i="1"/>
  <c r="AW20" i="1"/>
  <c r="AX20" i="1"/>
  <c r="AY20" i="1"/>
  <c r="AZ20" i="1"/>
  <c r="P8" i="11" l="1"/>
  <c r="R10" i="11"/>
  <c r="R74" i="11" s="1"/>
  <c r="D4" i="9"/>
  <c r="G14" i="9"/>
  <c r="L19" i="9" s="1"/>
  <c r="M20" i="9"/>
  <c r="M22" i="9"/>
  <c r="M21" i="9"/>
  <c r="M19" i="9"/>
  <c r="M15" i="9"/>
  <c r="M14" i="9"/>
  <c r="M12" i="9"/>
  <c r="G17" i="9"/>
  <c r="L22" i="9" s="1"/>
  <c r="G16" i="9"/>
  <c r="L21" i="9" s="1"/>
  <c r="G15" i="9"/>
  <c r="L20" i="9" s="1"/>
  <c r="G10" i="9"/>
  <c r="L15" i="9" s="1"/>
  <c r="G9" i="9"/>
  <c r="L14" i="9" s="1"/>
  <c r="G8" i="9"/>
  <c r="L13" i="9" s="1"/>
  <c r="G7" i="9"/>
  <c r="L12" i="9" s="1"/>
  <c r="L8" i="1"/>
  <c r="L20" i="1"/>
  <c r="L39" i="1"/>
  <c r="L33" i="11" s="1"/>
  <c r="M39" i="1"/>
  <c r="M33" i="11" s="1"/>
  <c r="N39" i="1"/>
  <c r="N33" i="11" s="1"/>
  <c r="O39" i="1"/>
  <c r="O33" i="11" s="1"/>
  <c r="AF99" i="1"/>
  <c r="AU99" i="1"/>
  <c r="AP99" i="1"/>
  <c r="AK99" i="1"/>
  <c r="AA99" i="1"/>
  <c r="V99" i="1"/>
  <c r="L19" i="11" l="1"/>
  <c r="L99" i="1"/>
  <c r="M16" i="9"/>
  <c r="AV100" i="1"/>
  <c r="Q39" i="1"/>
  <c r="Q33" i="11" s="1"/>
  <c r="AZ99" i="1"/>
  <c r="P76" i="11"/>
  <c r="N20" i="1"/>
  <c r="P39" i="1"/>
  <c r="M8" i="1"/>
  <c r="L23" i="9"/>
  <c r="M23" i="9"/>
  <c r="L16" i="9"/>
  <c r="N8" i="1"/>
  <c r="O20" i="1"/>
  <c r="Q20" i="1"/>
  <c r="Q19" i="11" s="1"/>
  <c r="Q8" i="1"/>
  <c r="O8" i="1"/>
  <c r="Q74" i="11"/>
  <c r="M20" i="1"/>
  <c r="O99" i="1" l="1"/>
  <c r="N16" i="9"/>
  <c r="N19" i="11"/>
  <c r="N99" i="1"/>
  <c r="M19" i="11"/>
  <c r="M99" i="1"/>
  <c r="O19" i="11"/>
  <c r="P33" i="11"/>
  <c r="Q99" i="1"/>
  <c r="Q77" i="11"/>
  <c r="O74" i="11"/>
  <c r="P20" i="1"/>
  <c r="P19" i="11" s="1"/>
  <c r="N23" i="9"/>
  <c r="P8" i="1"/>
  <c r="P99" i="1" l="1"/>
  <c r="O77" i="11"/>
  <c r="M74" i="11"/>
  <c r="M77" i="11" s="1"/>
  <c r="L74" i="11"/>
  <c r="L77" i="11" s="1"/>
  <c r="N74" i="11"/>
  <c r="N77" i="11" s="1"/>
  <c r="P74" i="11"/>
  <c r="W100" i="1"/>
  <c r="P77" i="11" l="1"/>
  <c r="M80" i="11" s="1"/>
  <c r="L102" i="1"/>
  <c r="AB100" i="1"/>
  <c r="O102" i="1" l="1"/>
  <c r="N102" i="1"/>
  <c r="M102" i="1"/>
  <c r="N80" i="11"/>
  <c r="O80" i="11"/>
  <c r="L80" i="11"/>
  <c r="AG100" i="1"/>
  <c r="P102" i="1" l="1"/>
  <c r="P80" i="11"/>
  <c r="AL100" i="1"/>
  <c r="BA100" i="1" l="1"/>
  <c r="AQ100" i="1" l="1"/>
  <c r="L100" i="1" s="1"/>
  <c r="L78" i="11" l="1"/>
</calcChain>
</file>

<file path=xl/sharedStrings.xml><?xml version="1.0" encoding="utf-8"?>
<sst xmlns="http://schemas.openxmlformats.org/spreadsheetml/2006/main" count="417" uniqueCount="213">
  <si>
    <t>W</t>
  </si>
  <si>
    <t>Ć</t>
  </si>
  <si>
    <t>L</t>
  </si>
  <si>
    <t>P</t>
  </si>
  <si>
    <t>S</t>
  </si>
  <si>
    <t>Sem. I</t>
  </si>
  <si>
    <t>Sem. II</t>
  </si>
  <si>
    <t>Sem. III</t>
  </si>
  <si>
    <t>Sem. IV</t>
  </si>
  <si>
    <t>Sem. V</t>
  </si>
  <si>
    <t>Sem. VI</t>
  </si>
  <si>
    <t>Sem. VII</t>
  </si>
  <si>
    <t>Suma godzin / ECTS</t>
  </si>
  <si>
    <t xml:space="preserve">SPECJALNOŚĆ: </t>
  </si>
  <si>
    <t>C</t>
  </si>
  <si>
    <t>Algorytmy i systemy obliczeniowe</t>
  </si>
  <si>
    <t>wszystkie</t>
  </si>
  <si>
    <t>Przedmioty (Kursy)</t>
  </si>
  <si>
    <r>
      <t>P</t>
    </r>
    <r>
      <rPr>
        <vertAlign val="subscript"/>
        <sz val="14"/>
        <rFont val="Arial CE"/>
        <family val="2"/>
        <charset val="238"/>
      </rPr>
      <t>E</t>
    </r>
  </si>
  <si>
    <t>Mechanika techniczna</t>
  </si>
  <si>
    <t>Wytrzymałość materiałów</t>
  </si>
  <si>
    <t>nieegzamionacyjne</t>
  </si>
  <si>
    <t>ECTS</t>
  </si>
  <si>
    <t>egzaminacyjne</t>
  </si>
  <si>
    <t>nieegzaminacyjne</t>
  </si>
  <si>
    <t>wykład</t>
  </si>
  <si>
    <t>ćwiczenia</t>
  </si>
  <si>
    <t>lab/proj</t>
  </si>
  <si>
    <t>Podstawy fizyki</t>
  </si>
  <si>
    <t>Obliczenia i analizy inżynierskie</t>
  </si>
  <si>
    <t>Mechanika i Budowa Maszyn I-szy stopień, studia stacjonarne</t>
  </si>
  <si>
    <t>Sem. VIII</t>
  </si>
  <si>
    <t>Seminarium dyplomowe, egzamin dyplomowy, praca inżynierska</t>
  </si>
  <si>
    <t>tyg</t>
  </si>
  <si>
    <t>Analiza matematyczna</t>
  </si>
  <si>
    <t>Algebra liniowa z geometrią analityczną</t>
  </si>
  <si>
    <t>Systemy i sieci komputerowe</t>
  </si>
  <si>
    <t>Podstawy elektrotechniki i elektroniki</t>
  </si>
  <si>
    <t>Materiałoznawstwo</t>
  </si>
  <si>
    <t>Analiza i prezentacja danych</t>
  </si>
  <si>
    <t>Podstawy eksploatacji</t>
  </si>
  <si>
    <t>Moduł konstrukcji maszyn</t>
  </si>
  <si>
    <t>Niekonwencjonalne technologie wytwarzania</t>
  </si>
  <si>
    <t>Technologia powierzchni</t>
  </si>
  <si>
    <t>Moduł inżynierii wytwarzania</t>
  </si>
  <si>
    <t>Podstawy automatyki</t>
  </si>
  <si>
    <t>Metrologia</t>
  </si>
  <si>
    <t>Komputerowe wspomaganie wytwarzania</t>
  </si>
  <si>
    <t>Podstawy kreatywności</t>
  </si>
  <si>
    <t>Język obcy</t>
  </si>
  <si>
    <t>Wychowanie fizyczne</t>
  </si>
  <si>
    <t>Przysposobienie akademickie</t>
  </si>
  <si>
    <t>Podstawy zarzadzania dla inżynierów</t>
  </si>
  <si>
    <t>Moduł humanistyczno-ekonomiczno-społeczny</t>
  </si>
  <si>
    <t>Blok  zastosowań technologii informacyjnych w przemyśle</t>
  </si>
  <si>
    <t>Modelowanie procesów wytwarzania</t>
  </si>
  <si>
    <t>Modelowanie konstrukcji mechanicznych</t>
  </si>
  <si>
    <t>Moduł modelowania konstrukcji mechanicznych</t>
  </si>
  <si>
    <t>Blok analiz i symulacji komputerowych</t>
  </si>
  <si>
    <t>Inżynieria proekologiczna</t>
  </si>
  <si>
    <t>Termodynamika techniczna i mechanika płynów</t>
  </si>
  <si>
    <t>Inżynieria bezpieczeństwa</t>
  </si>
  <si>
    <t>Techniki komunikacji</t>
  </si>
  <si>
    <t>Modelowanie zjawisk fizycznych</t>
  </si>
  <si>
    <t>Podstawy zarządzania jakością</t>
  </si>
  <si>
    <t>Projekt konstrukcyjny</t>
  </si>
  <si>
    <t>Projekt technologiczny</t>
  </si>
  <si>
    <t>Przetwarzanie i analiza danych</t>
  </si>
  <si>
    <t>Projektowanie narzędzi i procesów</t>
  </si>
  <si>
    <t>Podstawy inżynierii produkcji</t>
  </si>
  <si>
    <t>Moduł innowacji w technice</t>
  </si>
  <si>
    <t>Moduł nauk matematycznych</t>
  </si>
  <si>
    <t>Moduł nauk fizycznych</t>
  </si>
  <si>
    <t>Blok inżynierii produkcji</t>
  </si>
  <si>
    <t>Moduł projektowania wyrobów i procesów</t>
  </si>
  <si>
    <t>Logistyka i organizacja produkcji</t>
  </si>
  <si>
    <t>Moduł modelowania procesów wytwarzania</t>
  </si>
  <si>
    <t>Metody i procesy obróbki</t>
  </si>
  <si>
    <t>Narzędzia i urządzenia technologiczne</t>
  </si>
  <si>
    <t>Projektowanie systemów sterowania</t>
  </si>
  <si>
    <t>Moduł automatyzacji produkcji</t>
  </si>
  <si>
    <t>Automatyzacja procesów produkcyjnych</t>
  </si>
  <si>
    <t>Ekologiczne aspekty produkcji</t>
  </si>
  <si>
    <t>Podstawy optymalizacji konstrukcji</t>
  </si>
  <si>
    <t>Podstawy badań inżynierskich</t>
  </si>
  <si>
    <t>Monitorowanie procesów wytwarzania</t>
  </si>
  <si>
    <t>Kierowanie procesami produkcyjnymi</t>
  </si>
  <si>
    <t>Innowacje w przemyśle</t>
  </si>
  <si>
    <t>Moduł inżynierii produktu</t>
  </si>
  <si>
    <t>Podstawy konstrukcji maszyn</t>
  </si>
  <si>
    <t>Moduł automatyki i sterowania</t>
  </si>
  <si>
    <t>Systemy analiz i symulacji komputerowych</t>
  </si>
  <si>
    <t>Praktyka (4 tygodniowa praktyka dyplomowa)</t>
  </si>
  <si>
    <t>projekty etapowe (modułowa weryfikacja efektów)</t>
  </si>
  <si>
    <t>Statystyka techniczna</t>
  </si>
  <si>
    <t>projekt 01</t>
  </si>
  <si>
    <t>projekt 02</t>
  </si>
  <si>
    <t>projekt 03</t>
  </si>
  <si>
    <t>projekt 04</t>
  </si>
  <si>
    <t>projekt 05</t>
  </si>
  <si>
    <t>projekt 06</t>
  </si>
  <si>
    <t>projekt 07</t>
  </si>
  <si>
    <t>projekt 08</t>
  </si>
  <si>
    <t>projekt 09</t>
  </si>
  <si>
    <t>Optymalizacja procesów</t>
  </si>
  <si>
    <t>Systemy zarządzania</t>
  </si>
  <si>
    <t>Systemy modelowania zespołów maszyn</t>
  </si>
  <si>
    <t>Grafika inżynierska</t>
  </si>
  <si>
    <t>Efekty kształcenia dla modułu</t>
  </si>
  <si>
    <t>GRUPA A - OGÓLNE</t>
  </si>
  <si>
    <t>GRUPA B - PODSTAWOWE</t>
  </si>
  <si>
    <t>GRUPA C - KIERUNKOWE</t>
  </si>
  <si>
    <t>GRUPA D - KIERUNKOWE OBIERALNE</t>
  </si>
  <si>
    <t>GRUPA E - SPECJALNOŚCIOWE</t>
  </si>
  <si>
    <t>PROGRAM KSZTAŁCENIA I PLAN STUDIÓW DLA KIERUNKU:</t>
  </si>
  <si>
    <t>Moduł zastosowań technologii informacyjnych</t>
  </si>
  <si>
    <t>obowiązuje od roku akademickiego:</t>
  </si>
  <si>
    <t>2012/2013</t>
  </si>
  <si>
    <t>załącznik do Uchwały Rady Wydziału z dnia:</t>
  </si>
  <si>
    <t>PROFIL KSZTAŁCENIA:</t>
  </si>
  <si>
    <t>ogólnoakademicki</t>
  </si>
  <si>
    <t>ma wiedzę w zakresie matematyki, obejmującą algebrę, geometrię analityczną, analizę, probabilistykę i statystykę niezbędne do matematycznego opisu i analizy prostych zjawisk fizycznych i typowych zagadnień technicznych.</t>
  </si>
  <si>
    <t>PLAN STUDIÓW DLA KIERUNKU:</t>
  </si>
  <si>
    <t>WIEDZA</t>
  </si>
  <si>
    <t>UMIEJĘTNOŚCI</t>
  </si>
  <si>
    <t>KOMPETENCJE</t>
  </si>
  <si>
    <t>potrafi korzystać z baz danych, arkuszy kalkulacyjnych, konstruować algorytmy z wykorzystaniem podstawowych technik algorytmicznych</t>
  </si>
  <si>
    <t>ma podstawową wiedzę o typowych, biurowych systemach gromadzenia i analizy danych przedsiębiorstwa oraz stosowania technik prezentacyjnych i komunikacyjnych</t>
  </si>
  <si>
    <t>ma wiedzę w zakresie matematyki dyskretnej obejmującą metody numeryczne, niezbędne do matematycznego opisu i analizy prostych zjawisk fizycznych i typowych zagadnień technicznych z wykorzystaniem pakietów numerycznych obliczeń inżynierskich</t>
  </si>
  <si>
    <t>ma elementarną wiedzę dotyczącą systemów i sieci komputerowych oraz systemów operacyjnych, niezbędną do instalacji, obsługi i utrzymania narzędzi informatycznych służących do realizacji typowych zagadnień inżynierskich z wykorzystaniem technik i narzędzi komputerowych</t>
  </si>
  <si>
    <t>Projekt procesu technologicznego</t>
  </si>
  <si>
    <t>Statystyka inżynierska</t>
  </si>
  <si>
    <t>Moduł przetwarzania i analizy danych</t>
  </si>
  <si>
    <t>Odpowiedzialność dydaktyczna</t>
  </si>
  <si>
    <t>Jednostka realizująca</t>
  </si>
  <si>
    <t>Język angielski</t>
  </si>
  <si>
    <t>egzamin</t>
  </si>
  <si>
    <t>egzaminy</t>
  </si>
  <si>
    <t>Legenda :</t>
  </si>
  <si>
    <t>STOPIEŃ I FORMA STUDIÓW</t>
  </si>
  <si>
    <t>Mechanika i Budowa Maszyn</t>
  </si>
  <si>
    <t>moduły obieralne</t>
  </si>
  <si>
    <t>moduł obieralny</t>
  </si>
  <si>
    <t>GRUPA E - SPECJALNOŚCIOWE (dwa moduły do wyboru)</t>
  </si>
  <si>
    <t>Seminarium dyplomowe, praca inżynierska, egzamin dyplomowy</t>
  </si>
  <si>
    <t>Ergonomia i inżynieria bezpieczeństwa</t>
  </si>
  <si>
    <t>Matematyka I</t>
  </si>
  <si>
    <t>Matematyka II</t>
  </si>
  <si>
    <t>Matematyka III</t>
  </si>
  <si>
    <t>Laboratorium fizyki</t>
  </si>
  <si>
    <t>Podstawy nauki o materiałach</t>
  </si>
  <si>
    <t>prof. Kukiełka</t>
  </si>
  <si>
    <t>prof. Bohdal</t>
  </si>
  <si>
    <t>prof. Kacalak</t>
  </si>
  <si>
    <t>prof. Bil</t>
  </si>
  <si>
    <t>prof. Plichta</t>
  </si>
  <si>
    <t>prof. Wachowicz</t>
  </si>
  <si>
    <t>prof. Słowiński</t>
  </si>
  <si>
    <t>Odpowiedzialność merytoryczna</t>
  </si>
  <si>
    <t>KMP</t>
  </si>
  <si>
    <t>ZMPT</t>
  </si>
  <si>
    <t>KIP</t>
  </si>
  <si>
    <t>SJO</t>
  </si>
  <si>
    <t>SWFiS</t>
  </si>
  <si>
    <t>e-learning</t>
  </si>
  <si>
    <t>WiL,ŚiG</t>
  </si>
  <si>
    <t>KMTiWM</t>
  </si>
  <si>
    <t>ITiE</t>
  </si>
  <si>
    <t>KTCiCH</t>
  </si>
  <si>
    <t>ITIE</t>
  </si>
  <si>
    <t>KMTWM</t>
  </si>
  <si>
    <t>ZBPKM</t>
  </si>
  <si>
    <t>prof. Borkowski</t>
  </si>
  <si>
    <t>ZEiTP</t>
  </si>
  <si>
    <t>ZEiE</t>
  </si>
  <si>
    <t>KA</t>
  </si>
  <si>
    <t>Maszyny robocze</t>
  </si>
  <si>
    <t>Projektowanie konstrukcji</t>
  </si>
  <si>
    <t>Moduł konstrukcji i technologii</t>
  </si>
  <si>
    <t>Moduł inżynierii produkcji</t>
  </si>
  <si>
    <t>Projektowanie maszyn i urządzeń</t>
  </si>
  <si>
    <t>Moduł zastoswań informatyki</t>
  </si>
  <si>
    <t>Procesy decyzyjne w przemyśle</t>
  </si>
  <si>
    <t>Moduł pracy dyplomowej</t>
  </si>
  <si>
    <t>Podstawy programowania</t>
  </si>
  <si>
    <t>Programowanie komputerów</t>
  </si>
  <si>
    <t>Modelowanie konstrukcji</t>
  </si>
  <si>
    <t>ZTMiPKM</t>
  </si>
  <si>
    <t>I stopień, studia niestacjonarne</t>
  </si>
  <si>
    <t>Termodynamika techniczna</t>
  </si>
  <si>
    <t>Mechanika płynów</t>
  </si>
  <si>
    <t>Analiza układów mechnicznych</t>
  </si>
  <si>
    <t xml:space="preserve"> - program kształcenia obowiązujący od roku akademickiego 2012/2013 (uchwała Senatu nr 30/2012 z dnia 30.05.2012)</t>
  </si>
  <si>
    <t xml:space="preserve"> - program studiów obowiązujący od roku akademickiego 2012/2013 (uchwała Rady Wydziału z dnia 17.07.2012)</t>
  </si>
  <si>
    <t>Układy sterowania</t>
  </si>
  <si>
    <t>Projektowanie procesów kontroli jakości</t>
  </si>
  <si>
    <t>Systemy modelowania procesów produkcyjnych</t>
  </si>
  <si>
    <t>Podstawy optymalizacji procesów</t>
  </si>
  <si>
    <t>Projektowanie innowacji technologicznych</t>
  </si>
  <si>
    <t>Moduł innowacji technologicznych</t>
  </si>
  <si>
    <t>Zarządzanie produktem</t>
  </si>
  <si>
    <t>Wynalazki i ochrona patentowa</t>
  </si>
  <si>
    <t>Preseminarium</t>
  </si>
  <si>
    <t>Procesy i systemy produkcyjne</t>
  </si>
  <si>
    <t>Logistyka systemów produkcyjnych</t>
  </si>
  <si>
    <t>Zarządzanie jakością wyrobów i procesów</t>
  </si>
  <si>
    <t>Podstawy pracy grupowej</t>
  </si>
  <si>
    <t>Moduł systemów sterowania jakością</t>
  </si>
  <si>
    <t>Projektowanie i optymalizacja operacji technologicznych</t>
  </si>
  <si>
    <t>Ochrona własności intelektualnej</t>
  </si>
  <si>
    <t>Wychowanie fizyczne/Profilaktyka zdrowia</t>
  </si>
  <si>
    <t>Plan studiów od roku akadem. 2013/14 (uchwała Rady Wydziału z dnia 08.09.2015) realizujący:</t>
  </si>
  <si>
    <t>Modelowanie systemów wytwarzania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</si>
</sst>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SwitzerlandNarrow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i/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color indexed="10"/>
      <name val="Arial CE"/>
      <charset val="238"/>
    </font>
    <font>
      <sz val="14"/>
      <name val="Symbol"/>
      <family val="1"/>
      <charset val="2"/>
    </font>
    <font>
      <vertAlign val="subscript"/>
      <sz val="14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b/>
      <sz val="18"/>
      <name val="Arial CE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b/>
      <sz val="16"/>
      <name val="Arial CE"/>
      <charset val="238"/>
    </font>
    <font>
      <b/>
      <sz val="20"/>
      <name val="Arial CE"/>
      <family val="2"/>
      <charset val="238"/>
    </font>
    <font>
      <i/>
      <sz val="14"/>
      <name val="Arial CE"/>
      <charset val="238"/>
    </font>
    <font>
      <sz val="12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1" applyBorder="0"/>
  </cellStyleXfs>
  <cellXfs count="713">
    <xf numFmtId="0" fontId="0" fillId="0" borderId="0" xfId="0"/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4" borderId="0" xfId="0" applyFont="1" applyFill="1" applyProtection="1">
      <protection locked="0"/>
    </xf>
    <xf numFmtId="0" fontId="9" fillId="0" borderId="0" xfId="0" applyFont="1" applyProtection="1">
      <protection locked="0"/>
    </xf>
    <xf numFmtId="0" fontId="10" fillId="4" borderId="0" xfId="0" applyFont="1" applyFill="1" applyProtection="1"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13" fillId="5" borderId="13" xfId="0" applyFont="1" applyFill="1" applyBorder="1" applyAlignment="1" applyProtection="1">
      <alignment horizontal="center" vertical="center"/>
      <protection locked="0"/>
    </xf>
    <xf numFmtId="0" fontId="13" fillId="5" borderId="14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14" fillId="4" borderId="3" xfId="0" applyFont="1" applyFill="1" applyBorder="1" applyAlignment="1" applyProtection="1">
      <alignment vertical="center"/>
      <protection locked="0"/>
    </xf>
    <xf numFmtId="0" fontId="14" fillId="4" borderId="46" xfId="0" applyFont="1" applyFill="1" applyBorder="1" applyAlignment="1" applyProtection="1">
      <alignment vertical="center"/>
      <protection locked="0"/>
    </xf>
    <xf numFmtId="0" fontId="7" fillId="4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13" fillId="7" borderId="48" xfId="0" applyFon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0" fillId="6" borderId="0" xfId="0" applyFill="1"/>
    <xf numFmtId="0" fontId="16" fillId="6" borderId="0" xfId="0" applyFont="1" applyFill="1"/>
    <xf numFmtId="0" fontId="13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30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3" fillId="0" borderId="31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4" fontId="8" fillId="0" borderId="0" xfId="0" applyNumberFormat="1" applyFont="1" applyAlignment="1" applyProtection="1">
      <alignment horizontal="center" vertical="center"/>
      <protection locked="0"/>
    </xf>
    <xf numFmtId="0" fontId="6" fillId="3" borderId="34" xfId="0" applyFont="1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164" fontId="6" fillId="3" borderId="11" xfId="0" applyNumberFormat="1" applyFont="1" applyFill="1" applyBorder="1" applyAlignment="1" applyProtection="1">
      <alignment horizontal="center" vertical="center"/>
      <protection locked="0"/>
    </xf>
    <xf numFmtId="0" fontId="6" fillId="3" borderId="11" xfId="0" applyNumberFormat="1" applyFont="1" applyFill="1" applyBorder="1" applyAlignment="1" applyProtection="1">
      <alignment horizontal="center" vertical="center"/>
      <protection locked="0"/>
    </xf>
    <xf numFmtId="1" fontId="6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2" borderId="31" xfId="0" applyFont="1" applyFill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49" xfId="0" applyFont="1" applyBorder="1" applyAlignment="1" applyProtection="1">
      <alignment horizontal="center" vertical="center"/>
      <protection locked="0"/>
    </xf>
    <xf numFmtId="0" fontId="9" fillId="2" borderId="4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7" borderId="19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9" fillId="0" borderId="44" xfId="0" applyFont="1" applyFill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7" borderId="19" xfId="0" applyFont="1" applyFill="1" applyBorder="1" applyAlignment="1" applyProtection="1">
      <alignment horizontal="center" vertical="center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7" borderId="20" xfId="0" applyFont="1" applyFill="1" applyBorder="1" applyAlignment="1" applyProtection="1">
      <alignment horizontal="center" vertical="center"/>
      <protection locked="0"/>
    </xf>
    <xf numFmtId="0" fontId="14" fillId="0" borderId="48" xfId="0" applyFont="1" applyFill="1" applyBorder="1" applyAlignment="1" applyProtection="1">
      <alignment horizontal="center" vertical="center"/>
      <protection locked="0"/>
    </xf>
    <xf numFmtId="0" fontId="14" fillId="7" borderId="51" xfId="0" applyFont="1" applyFill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7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7" borderId="15" xfId="0" applyFont="1" applyFill="1" applyBorder="1" applyAlignment="1" applyProtection="1">
      <alignment horizontal="center" vertical="center"/>
      <protection locked="0"/>
    </xf>
    <xf numFmtId="0" fontId="14" fillId="0" borderId="49" xfId="0" applyFont="1" applyBorder="1" applyAlignment="1" applyProtection="1">
      <alignment horizontal="center" vertical="center"/>
      <protection locked="0"/>
    </xf>
    <xf numFmtId="0" fontId="14" fillId="0" borderId="51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center" vertical="center"/>
      <protection locked="0"/>
    </xf>
    <xf numFmtId="0" fontId="14" fillId="7" borderId="48" xfId="0" applyFont="1" applyFill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4" fillId="2" borderId="45" xfId="0" applyFont="1" applyFill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44" xfId="0" applyFont="1" applyFill="1" applyBorder="1" applyAlignment="1" applyProtection="1">
      <alignment horizontal="center" vertical="center"/>
      <protection locked="0"/>
    </xf>
    <xf numFmtId="0" fontId="14" fillId="4" borderId="35" xfId="0" applyFont="1" applyFill="1" applyBorder="1" applyAlignment="1" applyProtection="1">
      <alignment horizontal="left" vertical="center"/>
      <protection locked="0"/>
    </xf>
    <xf numFmtId="0" fontId="9" fillId="9" borderId="11" xfId="0" applyFont="1" applyFill="1" applyBorder="1" applyAlignment="1" applyProtection="1">
      <alignment horizontal="center" vertical="center"/>
      <protection locked="0"/>
    </xf>
    <xf numFmtId="0" fontId="13" fillId="9" borderId="13" xfId="0" applyFont="1" applyFill="1" applyBorder="1" applyAlignment="1" applyProtection="1">
      <alignment horizontal="center" vertical="center"/>
      <protection locked="0"/>
    </xf>
    <xf numFmtId="0" fontId="9" fillId="10" borderId="11" xfId="0" applyFont="1" applyFill="1" applyBorder="1" applyAlignment="1" applyProtection="1">
      <alignment horizontal="center" vertical="center"/>
      <protection locked="0"/>
    </xf>
    <xf numFmtId="0" fontId="13" fillId="11" borderId="13" xfId="0" applyFont="1" applyFill="1" applyBorder="1" applyAlignment="1" applyProtection="1">
      <alignment horizontal="center" vertical="center"/>
      <protection locked="0"/>
    </xf>
    <xf numFmtId="0" fontId="9" fillId="12" borderId="11" xfId="0" applyFont="1" applyFill="1" applyBorder="1" applyAlignment="1" applyProtection="1">
      <alignment horizontal="center" vertical="center"/>
      <protection locked="0"/>
    </xf>
    <xf numFmtId="0" fontId="13" fillId="12" borderId="13" xfId="0" applyFont="1" applyFill="1" applyBorder="1" applyAlignment="1" applyProtection="1">
      <alignment horizontal="center" vertical="center"/>
      <protection locked="0"/>
    </xf>
    <xf numFmtId="0" fontId="13" fillId="12" borderId="14" xfId="0" applyFont="1" applyFill="1" applyBorder="1" applyAlignment="1" applyProtection="1">
      <alignment horizontal="center" vertical="center"/>
      <protection locked="0"/>
    </xf>
    <xf numFmtId="0" fontId="13" fillId="12" borderId="29" xfId="0" applyFont="1" applyFill="1" applyBorder="1" applyAlignment="1" applyProtection="1">
      <alignment horizontal="center" vertical="center"/>
      <protection locked="0"/>
    </xf>
    <xf numFmtId="0" fontId="13" fillId="12" borderId="11" xfId="0" applyFont="1" applyFill="1" applyBorder="1" applyAlignment="1" applyProtection="1">
      <alignment horizontal="center" vertical="center"/>
      <protection locked="0"/>
    </xf>
    <xf numFmtId="0" fontId="9" fillId="12" borderId="13" xfId="0" applyFont="1" applyFill="1" applyBorder="1" applyAlignment="1" applyProtection="1">
      <alignment horizontal="center" vertical="center"/>
      <protection locked="0"/>
    </xf>
    <xf numFmtId="0" fontId="9" fillId="12" borderId="14" xfId="0" applyFont="1" applyFill="1" applyBorder="1" applyAlignment="1" applyProtection="1">
      <alignment horizontal="center" vertical="center"/>
      <protection locked="0"/>
    </xf>
    <xf numFmtId="0" fontId="9" fillId="12" borderId="29" xfId="0" applyFont="1" applyFill="1" applyBorder="1" applyAlignment="1" applyProtection="1">
      <alignment horizontal="center" vertical="center"/>
      <protection locked="0"/>
    </xf>
    <xf numFmtId="0" fontId="13" fillId="9" borderId="14" xfId="0" applyFont="1" applyFill="1" applyBorder="1" applyAlignment="1" applyProtection="1">
      <alignment horizontal="center" vertical="center"/>
      <protection locked="0"/>
    </xf>
    <xf numFmtId="0" fontId="13" fillId="9" borderId="29" xfId="0" applyFont="1" applyFill="1" applyBorder="1" applyAlignment="1" applyProtection="1">
      <alignment horizontal="center" vertical="center"/>
      <protection locked="0"/>
    </xf>
    <xf numFmtId="0" fontId="13" fillId="9" borderId="11" xfId="0" applyFont="1" applyFill="1" applyBorder="1" applyAlignment="1" applyProtection="1">
      <alignment horizontal="center" vertical="center"/>
      <protection locked="0"/>
    </xf>
    <xf numFmtId="0" fontId="13" fillId="11" borderId="11" xfId="0" applyFont="1" applyFill="1" applyBorder="1" applyAlignment="1" applyProtection="1">
      <alignment horizontal="center" vertical="center"/>
      <protection locked="0"/>
    </xf>
    <xf numFmtId="0" fontId="14" fillId="13" borderId="19" xfId="0" applyFont="1" applyFill="1" applyBorder="1" applyAlignment="1" applyProtection="1">
      <alignment horizontal="center" vertical="center"/>
      <protection locked="0"/>
    </xf>
    <xf numFmtId="0" fontId="14" fillId="13" borderId="16" xfId="0" applyFont="1" applyFill="1" applyBorder="1" applyAlignment="1" applyProtection="1">
      <alignment horizontal="center" vertical="center"/>
      <protection locked="0"/>
    </xf>
    <xf numFmtId="0" fontId="6" fillId="13" borderId="16" xfId="0" applyFont="1" applyFill="1" applyBorder="1" applyAlignment="1" applyProtection="1">
      <alignment horizontal="center" vertical="center"/>
      <protection locked="0"/>
    </xf>
    <xf numFmtId="0" fontId="14" fillId="8" borderId="36" xfId="0" applyFont="1" applyFill="1" applyBorder="1" applyAlignment="1" applyProtection="1">
      <alignment horizontal="right" vertical="center"/>
      <protection locked="0"/>
    </xf>
    <xf numFmtId="0" fontId="14" fillId="10" borderId="36" xfId="0" applyFont="1" applyFill="1" applyBorder="1" applyAlignment="1" applyProtection="1">
      <alignment horizontal="right" vertical="center"/>
      <protection locked="0"/>
    </xf>
    <xf numFmtId="0" fontId="14" fillId="11" borderId="28" xfId="0" applyFont="1" applyFill="1" applyBorder="1" applyAlignment="1" applyProtection="1">
      <alignment vertical="center"/>
      <protection locked="0"/>
    </xf>
    <xf numFmtId="0" fontId="14" fillId="11" borderId="36" xfId="0" applyFont="1" applyFill="1" applyBorder="1" applyAlignment="1" applyProtection="1">
      <alignment horizontal="right" vertical="center"/>
      <protection locked="0"/>
    </xf>
    <xf numFmtId="0" fontId="14" fillId="4" borderId="57" xfId="0" applyFont="1" applyFill="1" applyBorder="1" applyAlignment="1" applyProtection="1">
      <alignment vertical="center"/>
      <protection locked="0"/>
    </xf>
    <xf numFmtId="0" fontId="14" fillId="7" borderId="25" xfId="0" applyFont="1" applyFill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0" fontId="14" fillId="2" borderId="31" xfId="0" applyFont="1" applyFill="1" applyBorder="1" applyAlignment="1" applyProtection="1">
      <alignment horizontal="center" vertical="center"/>
      <protection locked="0"/>
    </xf>
    <xf numFmtId="0" fontId="14" fillId="7" borderId="26" xfId="0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horizontal="center" vertical="center"/>
      <protection locked="0"/>
    </xf>
    <xf numFmtId="0" fontId="14" fillId="7" borderId="50" xfId="0" applyFont="1" applyFill="1" applyBorder="1" applyAlignment="1" applyProtection="1">
      <alignment horizontal="center" vertical="center"/>
      <protection locked="0"/>
    </xf>
    <xf numFmtId="0" fontId="14" fillId="0" borderId="50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14" borderId="7" xfId="0" applyFont="1" applyFill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0" fontId="13" fillId="0" borderId="23" xfId="0" applyFont="1" applyBorder="1" applyAlignment="1" applyProtection="1">
      <alignment horizontal="center" vertical="center"/>
      <protection locked="0"/>
    </xf>
    <xf numFmtId="0" fontId="13" fillId="0" borderId="24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4" fillId="13" borderId="22" xfId="0" applyFont="1" applyFill="1" applyBorder="1" applyAlignment="1" applyProtection="1">
      <alignment horizontal="center" vertical="center"/>
      <protection locked="0"/>
    </xf>
    <xf numFmtId="0" fontId="14" fillId="7" borderId="23" xfId="0" applyFont="1" applyFill="1" applyBorder="1" applyAlignment="1" applyProtection="1">
      <alignment horizontal="center" vertical="center"/>
      <protection locked="0"/>
    </xf>
    <xf numFmtId="0" fontId="14" fillId="0" borderId="24" xfId="0" applyFont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7" borderId="24" xfId="0" applyFont="1" applyFill="1" applyBorder="1" applyAlignment="1" applyProtection="1">
      <alignment horizontal="center" vertical="center"/>
      <protection locked="0"/>
    </xf>
    <xf numFmtId="0" fontId="14" fillId="0" borderId="60" xfId="0" applyFont="1" applyBorder="1" applyAlignment="1" applyProtection="1">
      <alignment horizontal="center" vertical="center"/>
      <protection locked="0"/>
    </xf>
    <xf numFmtId="0" fontId="14" fillId="0" borderId="60" xfId="0" applyFont="1" applyFill="1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0" fontId="14" fillId="7" borderId="60" xfId="0" applyFont="1" applyFill="1" applyBorder="1" applyAlignment="1" applyProtection="1">
      <alignment horizontal="center"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14" fillId="7" borderId="49" xfId="0" applyFont="1" applyFill="1" applyBorder="1" applyAlignment="1" applyProtection="1">
      <alignment horizontal="center" vertical="center"/>
      <protection locked="0"/>
    </xf>
    <xf numFmtId="0" fontId="9" fillId="7" borderId="5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13" fillId="7" borderId="56" xfId="0" applyFont="1" applyFill="1" applyBorder="1" applyAlignment="1" applyProtection="1">
      <alignment horizontal="center" vertical="center"/>
      <protection locked="0"/>
    </xf>
    <xf numFmtId="0" fontId="9" fillId="0" borderId="56" xfId="0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7" borderId="44" xfId="0" applyFont="1" applyFill="1" applyBorder="1" applyAlignment="1" applyProtection="1">
      <alignment horizontal="center" vertical="center"/>
      <protection locked="0"/>
    </xf>
    <xf numFmtId="0" fontId="9" fillId="2" borderId="61" xfId="0" applyFont="1" applyFill="1" applyBorder="1" applyAlignment="1" applyProtection="1">
      <alignment horizontal="center" vertical="center"/>
      <protection locked="0"/>
    </xf>
    <xf numFmtId="0" fontId="13" fillId="7" borderId="49" xfId="0" applyFont="1" applyFill="1" applyBorder="1" applyAlignment="1" applyProtection="1">
      <alignment horizontal="center" vertical="center"/>
      <protection locked="0"/>
    </xf>
    <xf numFmtId="0" fontId="9" fillId="7" borderId="22" xfId="0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 applyProtection="1">
      <alignment horizontal="center" vertical="center"/>
      <protection locked="0"/>
    </xf>
    <xf numFmtId="0" fontId="13" fillId="7" borderId="60" xfId="0" applyFont="1" applyFill="1" applyBorder="1" applyAlignment="1" applyProtection="1">
      <alignment horizontal="center" vertical="center"/>
      <protection locked="0"/>
    </xf>
    <xf numFmtId="0" fontId="9" fillId="0" borderId="60" xfId="0" applyFont="1" applyBorder="1" applyAlignment="1" applyProtection="1">
      <alignment horizontal="center" vertical="center"/>
      <protection locked="0"/>
    </xf>
    <xf numFmtId="0" fontId="9" fillId="2" borderId="4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/>
      <protection locked="0"/>
    </xf>
    <xf numFmtId="0" fontId="14" fillId="0" borderId="53" xfId="0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/>
      <protection locked="0"/>
    </xf>
    <xf numFmtId="0" fontId="14" fillId="2" borderId="52" xfId="0" applyFont="1" applyFill="1" applyBorder="1" applyAlignment="1" applyProtection="1">
      <alignment horizontal="center" vertical="center"/>
      <protection locked="0"/>
    </xf>
    <xf numFmtId="0" fontId="14" fillId="0" borderId="9" xfId="0" applyFont="1" applyFill="1" applyBorder="1" applyAlignment="1" applyProtection="1">
      <alignment horizontal="center" vertical="center"/>
      <protection locked="0"/>
    </xf>
    <xf numFmtId="0" fontId="14" fillId="0" borderId="54" xfId="0" applyFont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7" fillId="4" borderId="33" xfId="0" applyFont="1" applyFill="1" applyBorder="1" applyAlignment="1" applyProtection="1">
      <alignment horizontal="left" vertical="center" wrapText="1"/>
      <protection locked="0"/>
    </xf>
    <xf numFmtId="0" fontId="7" fillId="4" borderId="36" xfId="0" applyFont="1" applyFill="1" applyBorder="1" applyAlignment="1" applyProtection="1">
      <alignment horizontal="left" vertical="center" wrapText="1"/>
      <protection locked="0"/>
    </xf>
    <xf numFmtId="0" fontId="14" fillId="4" borderId="31" xfId="0" applyFont="1" applyFill="1" applyBorder="1" applyAlignment="1" applyProtection="1">
      <alignment horizontal="center" vertical="center" wrapText="1"/>
      <protection locked="0"/>
    </xf>
    <xf numFmtId="0" fontId="14" fillId="4" borderId="28" xfId="0" applyFont="1" applyFill="1" applyBorder="1" applyAlignment="1" applyProtection="1">
      <alignment horizontal="left" vertical="center"/>
      <protection locked="0"/>
    </xf>
    <xf numFmtId="0" fontId="14" fillId="4" borderId="33" xfId="0" applyFont="1" applyFill="1" applyBorder="1" applyAlignment="1" applyProtection="1">
      <alignment horizontal="left" vertical="center"/>
      <protection locked="0"/>
    </xf>
    <xf numFmtId="0" fontId="14" fillId="4" borderId="36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4" fontId="8" fillId="0" borderId="0" xfId="0" applyNumberFormat="1" applyFont="1" applyAlignment="1" applyProtection="1">
      <alignment horizontal="center" vertical="center"/>
      <protection locked="0"/>
    </xf>
    <xf numFmtId="0" fontId="7" fillId="4" borderId="28" xfId="0" applyFont="1" applyFill="1" applyBorder="1" applyAlignment="1" applyProtection="1">
      <alignment horizontal="left" vertical="center" wrapText="1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9" fillId="9" borderId="28" xfId="0" applyFont="1" applyFill="1" applyBorder="1" applyAlignment="1" applyProtection="1">
      <alignment horizontal="center" vertical="center"/>
      <protection locked="0"/>
    </xf>
    <xf numFmtId="0" fontId="9" fillId="12" borderId="28" xfId="0" applyFont="1" applyFill="1" applyBorder="1" applyAlignment="1" applyProtection="1">
      <alignment horizontal="center" vertical="center"/>
      <protection locked="0"/>
    </xf>
    <xf numFmtId="0" fontId="9" fillId="5" borderId="28" xfId="0" applyFont="1" applyFill="1" applyBorder="1" applyAlignment="1" applyProtection="1">
      <alignment horizontal="center" vertical="center"/>
      <protection locked="0"/>
    </xf>
    <xf numFmtId="0" fontId="9" fillId="0" borderId="37" xfId="0" applyFont="1" applyBorder="1" applyAlignment="1" applyProtection="1">
      <alignment horizontal="center" vertical="center"/>
      <protection locked="0"/>
    </xf>
    <xf numFmtId="0" fontId="9" fillId="0" borderId="39" xfId="0" applyFont="1" applyBorder="1" applyAlignment="1" applyProtection="1">
      <alignment horizontal="center" vertical="center"/>
      <protection locked="0"/>
    </xf>
    <xf numFmtId="0" fontId="9" fillId="0" borderId="55" xfId="0" applyFont="1" applyBorder="1" applyAlignment="1" applyProtection="1">
      <alignment vertical="center"/>
      <protection locked="0"/>
    </xf>
    <xf numFmtId="0" fontId="9" fillId="0" borderId="28" xfId="0" applyFont="1" applyBorder="1" applyAlignment="1" applyProtection="1">
      <alignment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10" borderId="28" xfId="0" applyFont="1" applyFill="1" applyBorder="1" applyAlignment="1" applyProtection="1">
      <alignment horizontal="center" vertical="center"/>
      <protection locked="0"/>
    </xf>
    <xf numFmtId="0" fontId="9" fillId="11" borderId="28" xfId="0" applyFont="1" applyFill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4" fillId="4" borderId="0" xfId="0" applyFont="1" applyFill="1" applyBorder="1" applyAlignment="1" applyProtection="1">
      <alignment horizontal="center" vertical="center" wrapText="1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4" fillId="10" borderId="34" xfId="0" applyFont="1" applyFill="1" applyBorder="1" applyAlignment="1" applyProtection="1">
      <alignment horizontal="center" vertical="center"/>
      <protection locked="0"/>
    </xf>
    <xf numFmtId="0" fontId="14" fillId="11" borderId="34" xfId="0" applyFont="1" applyFill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8" borderId="11" xfId="0" applyFont="1" applyFill="1" applyBorder="1" applyAlignment="1" applyProtection="1">
      <alignment horizontal="center" vertical="center"/>
      <protection locked="0"/>
    </xf>
    <xf numFmtId="0" fontId="9" fillId="3" borderId="28" xfId="0" applyFont="1" applyFill="1" applyBorder="1" applyAlignment="1" applyProtection="1">
      <protection locked="0"/>
    </xf>
    <xf numFmtId="0" fontId="9" fillId="3" borderId="33" xfId="0" applyFont="1" applyFill="1" applyBorder="1" applyAlignment="1" applyProtection="1">
      <protection locked="0"/>
    </xf>
    <xf numFmtId="0" fontId="9" fillId="3" borderId="36" xfId="0" applyFont="1" applyFill="1" applyBorder="1" applyAlignme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14" fontId="9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15" fontId="6" fillId="0" borderId="0" xfId="0" applyNumberFormat="1" applyFont="1" applyAlignment="1" applyProtection="1">
      <alignment horizontal="left" vertical="center"/>
      <protection locked="0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4" fillId="0" borderId="34" xfId="0" applyFont="1" applyBorder="1" applyAlignment="1" applyProtection="1">
      <alignment horizontal="left" vertical="center" wrapText="1"/>
      <protection locked="0"/>
    </xf>
    <xf numFmtId="0" fontId="14" fillId="0" borderId="31" xfId="0" applyFont="1" applyBorder="1" applyAlignment="1" applyProtection="1">
      <alignment horizontal="left" vertical="center" wrapText="1"/>
      <protection locked="0"/>
    </xf>
    <xf numFmtId="0" fontId="14" fillId="0" borderId="27" xfId="0" applyFont="1" applyBorder="1" applyAlignment="1" applyProtection="1">
      <alignment horizontal="left" vertical="center" wrapText="1"/>
      <protection locked="0"/>
    </xf>
    <xf numFmtId="0" fontId="14" fillId="0" borderId="34" xfId="0" applyFont="1" applyBorder="1" applyAlignment="1" applyProtection="1">
      <alignment vertical="center" wrapText="1"/>
      <protection locked="0"/>
    </xf>
    <xf numFmtId="0" fontId="14" fillId="0" borderId="31" xfId="0" applyFont="1" applyBorder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4" fillId="0" borderId="47" xfId="0" applyFont="1" applyBorder="1" applyAlignment="1" applyProtection="1">
      <alignment horizontal="left" vertical="center" wrapText="1"/>
      <protection locked="0"/>
    </xf>
    <xf numFmtId="0" fontId="13" fillId="11" borderId="22" xfId="0" applyFont="1" applyFill="1" applyBorder="1" applyAlignment="1" applyProtection="1">
      <alignment horizontal="center" vertical="center"/>
      <protection locked="0"/>
    </xf>
    <xf numFmtId="0" fontId="13" fillId="11" borderId="23" xfId="0" applyFont="1" applyFill="1" applyBorder="1" applyAlignment="1" applyProtection="1">
      <alignment horizontal="center" vertical="center"/>
      <protection locked="0"/>
    </xf>
    <xf numFmtId="0" fontId="13" fillId="11" borderId="24" xfId="0" applyFont="1" applyFill="1" applyBorder="1" applyAlignment="1" applyProtection="1">
      <alignment horizontal="center" vertical="center"/>
      <protection locked="0"/>
    </xf>
    <xf numFmtId="0" fontId="13" fillId="11" borderId="2" xfId="0" applyFont="1" applyFill="1" applyBorder="1" applyAlignment="1" applyProtection="1">
      <alignment horizontal="center" vertical="center"/>
      <protection locked="0"/>
    </xf>
    <xf numFmtId="0" fontId="13" fillId="10" borderId="22" xfId="0" applyFont="1" applyFill="1" applyBorder="1" applyAlignment="1" applyProtection="1">
      <alignment horizontal="center" vertical="center"/>
      <protection locked="0"/>
    </xf>
    <xf numFmtId="0" fontId="13" fillId="10" borderId="23" xfId="0" applyFont="1" applyFill="1" applyBorder="1" applyAlignment="1" applyProtection="1">
      <alignment horizontal="center" vertical="center"/>
      <protection locked="0"/>
    </xf>
    <xf numFmtId="0" fontId="13" fillId="10" borderId="24" xfId="0" applyFont="1" applyFill="1" applyBorder="1" applyAlignment="1" applyProtection="1">
      <alignment horizontal="center" vertical="center"/>
      <protection locked="0"/>
    </xf>
    <xf numFmtId="0" fontId="13" fillId="10" borderId="2" xfId="0" applyFont="1" applyFill="1" applyBorder="1" applyAlignment="1" applyProtection="1">
      <alignment horizontal="center" vertical="center"/>
      <protection locked="0"/>
    </xf>
    <xf numFmtId="0" fontId="13" fillId="16" borderId="22" xfId="0" applyFont="1" applyFill="1" applyBorder="1" applyAlignment="1" applyProtection="1">
      <alignment horizontal="center" vertical="center"/>
      <protection locked="0"/>
    </xf>
    <xf numFmtId="0" fontId="13" fillId="16" borderId="23" xfId="0" applyFont="1" applyFill="1" applyBorder="1" applyAlignment="1" applyProtection="1">
      <alignment horizontal="center" vertical="center"/>
      <protection locked="0"/>
    </xf>
    <xf numFmtId="0" fontId="13" fillId="16" borderId="24" xfId="0" applyFont="1" applyFill="1" applyBorder="1" applyAlignment="1" applyProtection="1">
      <alignment horizontal="center" vertical="center"/>
      <protection locked="0"/>
    </xf>
    <xf numFmtId="0" fontId="13" fillId="16" borderId="2" xfId="0" applyFont="1" applyFill="1" applyBorder="1" applyAlignment="1" applyProtection="1">
      <alignment horizontal="center" vertical="center"/>
      <protection locked="0"/>
    </xf>
    <xf numFmtId="0" fontId="13" fillId="17" borderId="22" xfId="0" applyFont="1" applyFill="1" applyBorder="1" applyAlignment="1" applyProtection="1">
      <alignment horizontal="center" vertical="center"/>
      <protection locked="0"/>
    </xf>
    <xf numFmtId="0" fontId="13" fillId="17" borderId="23" xfId="0" applyFont="1" applyFill="1" applyBorder="1" applyAlignment="1" applyProtection="1">
      <alignment horizontal="center" vertical="center"/>
      <protection locked="0"/>
    </xf>
    <xf numFmtId="0" fontId="13" fillId="17" borderId="24" xfId="0" applyFont="1" applyFill="1" applyBorder="1" applyAlignment="1" applyProtection="1">
      <alignment horizontal="center" vertical="center"/>
      <protection locked="0"/>
    </xf>
    <xf numFmtId="0" fontId="13" fillId="17" borderId="2" xfId="0" applyFont="1" applyFill="1" applyBorder="1" applyAlignment="1" applyProtection="1">
      <alignment horizontal="center" vertical="center"/>
      <protection locked="0"/>
    </xf>
    <xf numFmtId="0" fontId="13" fillId="0" borderId="30" xfId="0" applyFont="1" applyFill="1" applyBorder="1" applyAlignment="1" applyProtection="1">
      <alignment horizontal="center" vertical="center"/>
      <protection locked="0"/>
    </xf>
    <xf numFmtId="0" fontId="13" fillId="0" borderId="25" xfId="0" applyFont="1" applyFill="1" applyBorder="1" applyAlignment="1" applyProtection="1">
      <alignment horizontal="center" vertical="center"/>
      <protection locked="0"/>
    </xf>
    <xf numFmtId="0" fontId="13" fillId="0" borderId="26" xfId="0" applyFont="1" applyFill="1" applyBorder="1" applyAlignment="1" applyProtection="1">
      <alignment horizontal="center" vertical="center"/>
      <protection locked="0"/>
    </xf>
    <xf numFmtId="0" fontId="13" fillId="0" borderId="64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0" fontId="13" fillId="0" borderId="10" xfId="0" applyFont="1" applyFill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horizontal="center" vertical="center"/>
      <protection locked="0"/>
    </xf>
    <xf numFmtId="0" fontId="13" fillId="0" borderId="54" xfId="0" applyFont="1" applyFill="1" applyBorder="1" applyAlignment="1" applyProtection="1">
      <alignment horizontal="center" vertical="center"/>
      <protection locked="0"/>
    </xf>
    <xf numFmtId="0" fontId="13" fillId="0" borderId="48" xfId="0" applyFont="1" applyFill="1" applyBorder="1" applyAlignment="1" applyProtection="1">
      <alignment horizontal="center" vertical="center"/>
      <protection locked="0"/>
    </xf>
    <xf numFmtId="0" fontId="13" fillId="0" borderId="50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4" fillId="4" borderId="33" xfId="0" applyFont="1" applyFill="1" applyBorder="1" applyAlignment="1" applyProtection="1">
      <alignment horizontal="left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3" fillId="0" borderId="49" xfId="0" applyFont="1" applyFill="1" applyBorder="1" applyAlignment="1" applyProtection="1">
      <alignment horizontal="center" vertical="center"/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21" xfId="0" applyFont="1" applyFill="1" applyBorder="1" applyAlignment="1" applyProtection="1">
      <alignment horizontal="center" vertical="center"/>
      <protection locked="0"/>
    </xf>
    <xf numFmtId="0" fontId="13" fillId="0" borderId="19" xfId="0" applyFont="1" applyFill="1" applyBorder="1" applyAlignment="1" applyProtection="1">
      <alignment horizontal="center" vertical="center"/>
      <protection locked="0"/>
    </xf>
    <xf numFmtId="0" fontId="13" fillId="0" borderId="44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6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0" fontId="13" fillId="0" borderId="56" xfId="0" applyFont="1" applyFill="1" applyBorder="1" applyAlignment="1" applyProtection="1">
      <alignment horizontal="center" vertical="center"/>
      <protection locked="0"/>
    </xf>
    <xf numFmtId="0" fontId="13" fillId="0" borderId="53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center" vertical="center" wrapText="1"/>
      <protection locked="0"/>
    </xf>
    <xf numFmtId="0" fontId="14" fillId="0" borderId="39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0" fontId="9" fillId="18" borderId="8" xfId="0" applyFont="1" applyFill="1" applyBorder="1" applyAlignment="1" applyProtection="1">
      <alignment horizontal="center" vertical="center"/>
      <protection locked="0"/>
    </xf>
    <xf numFmtId="0" fontId="9" fillId="18" borderId="5" xfId="0" applyFont="1" applyFill="1" applyBorder="1" applyAlignment="1" applyProtection="1">
      <alignment horizontal="center" vertical="center"/>
      <protection locked="0"/>
    </xf>
    <xf numFmtId="0" fontId="13" fillId="18" borderId="18" xfId="0" applyFont="1" applyFill="1" applyBorder="1" applyAlignment="1" applyProtection="1">
      <alignment horizontal="center" vertical="center"/>
      <protection locked="0"/>
    </xf>
    <xf numFmtId="0" fontId="13" fillId="18" borderId="3" xfId="0" applyFont="1" applyFill="1" applyBorder="1" applyAlignment="1" applyProtection="1">
      <alignment horizontal="center" vertical="center"/>
      <protection locked="0"/>
    </xf>
    <xf numFmtId="0" fontId="13" fillId="18" borderId="31" xfId="0" applyFont="1" applyFill="1" applyBorder="1" applyAlignment="1" applyProtection="1">
      <alignment horizontal="center" vertical="center"/>
      <protection locked="0"/>
    </xf>
    <xf numFmtId="0" fontId="13" fillId="18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0" borderId="33" xfId="0" applyFont="1" applyFill="1" applyBorder="1" applyAlignment="1" applyProtection="1">
      <alignment horizontal="left" vertical="center" wrapText="1"/>
      <protection locked="0"/>
    </xf>
    <xf numFmtId="0" fontId="1" fillId="12" borderId="37" xfId="0" applyFont="1" applyFill="1" applyBorder="1" applyAlignment="1" applyProtection="1">
      <alignment horizontal="center"/>
      <protection locked="0"/>
    </xf>
    <xf numFmtId="0" fontId="1" fillId="12" borderId="55" xfId="0" applyFont="1" applyFill="1" applyBorder="1" applyAlignment="1" applyProtection="1">
      <alignment horizontal="center"/>
      <protection locked="0"/>
    </xf>
    <xf numFmtId="0" fontId="1" fillId="10" borderId="55" xfId="0" applyFont="1" applyFill="1" applyBorder="1" applyAlignment="1" applyProtection="1">
      <alignment horizontal="center"/>
      <protection locked="0"/>
    </xf>
    <xf numFmtId="0" fontId="1" fillId="11" borderId="55" xfId="0" applyFon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0" fillId="0" borderId="33" xfId="0" applyFill="1" applyBorder="1" applyAlignment="1" applyProtection="1">
      <alignment horizontal="left" vertical="center"/>
      <protection locked="0"/>
    </xf>
    <xf numFmtId="0" fontId="13" fillId="0" borderId="33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left" vertical="center"/>
      <protection locked="0"/>
    </xf>
    <xf numFmtId="0" fontId="13" fillId="0" borderId="33" xfId="0" applyFont="1" applyBorder="1" applyAlignment="1" applyProtection="1">
      <alignment horizontal="center" vertical="center"/>
      <protection locked="0"/>
    </xf>
    <xf numFmtId="0" fontId="9" fillId="2" borderId="33" xfId="0" applyFont="1" applyFill="1" applyBorder="1" applyAlignment="1" applyProtection="1">
      <alignment horizontal="center" vertical="center"/>
      <protection locked="0"/>
    </xf>
    <xf numFmtId="0" fontId="9" fillId="7" borderId="33" xfId="0" applyFont="1" applyFill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6" fillId="7" borderId="33" xfId="0" applyFont="1" applyFill="1" applyBorder="1" applyAlignment="1" applyProtection="1">
      <alignment horizontal="center" vertical="center"/>
      <protection locked="0"/>
    </xf>
    <xf numFmtId="0" fontId="9" fillId="2" borderId="36" xfId="0" applyFont="1" applyFill="1" applyBorder="1" applyAlignment="1" applyProtection="1">
      <alignment horizontal="center" vertical="center"/>
      <protection locked="0"/>
    </xf>
    <xf numFmtId="0" fontId="1" fillId="10" borderId="37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7" borderId="0" xfId="0" applyFont="1" applyFill="1" applyBorder="1" applyAlignment="1" applyProtection="1">
      <alignment horizontal="center" vertical="center"/>
      <protection locked="0"/>
    </xf>
    <xf numFmtId="0" fontId="13" fillId="7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4" fillId="10" borderId="11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/>
      <protection locked="0"/>
    </xf>
    <xf numFmtId="0" fontId="1" fillId="9" borderId="55" xfId="0" applyFont="1" applyFill="1" applyBorder="1" applyAlignment="1" applyProtection="1">
      <protection locked="0"/>
    </xf>
    <xf numFmtId="0" fontId="13" fillId="9" borderId="58" xfId="0" applyFont="1" applyFill="1" applyBorder="1" applyAlignment="1" applyProtection="1">
      <alignment horizontal="center" vertical="center"/>
      <protection locked="0"/>
    </xf>
    <xf numFmtId="0" fontId="13" fillId="9" borderId="59" xfId="0" applyFont="1" applyFill="1" applyBorder="1" applyAlignment="1" applyProtection="1">
      <alignment horizontal="center" vertical="center"/>
      <protection locked="0"/>
    </xf>
    <xf numFmtId="0" fontId="13" fillId="9" borderId="62" xfId="0" applyFont="1" applyFill="1" applyBorder="1" applyAlignment="1" applyProtection="1">
      <alignment horizontal="center" vertical="center"/>
      <protection locked="0"/>
    </xf>
    <xf numFmtId="0" fontId="13" fillId="9" borderId="34" xfId="0" applyFont="1" applyFill="1" applyBorder="1" applyAlignment="1" applyProtection="1">
      <alignment horizontal="center" vertical="center"/>
      <protection locked="0"/>
    </xf>
    <xf numFmtId="0" fontId="9" fillId="9" borderId="34" xfId="0" applyFont="1" applyFill="1" applyBorder="1" applyAlignment="1" applyProtection="1">
      <alignment horizontal="center" vertical="center"/>
      <protection locked="0"/>
    </xf>
    <xf numFmtId="0" fontId="9" fillId="9" borderId="58" xfId="0" applyFont="1" applyFill="1" applyBorder="1" applyAlignment="1" applyProtection="1">
      <alignment horizontal="center" vertical="center"/>
      <protection locked="0"/>
    </xf>
    <xf numFmtId="0" fontId="9" fillId="9" borderId="59" xfId="0" applyFont="1" applyFill="1" applyBorder="1" applyAlignment="1" applyProtection="1">
      <alignment horizontal="center" vertical="center"/>
      <protection locked="0"/>
    </xf>
    <xf numFmtId="0" fontId="9" fillId="9" borderId="62" xfId="0" applyFont="1" applyFill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left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0" fontId="1" fillId="12" borderId="35" xfId="0" applyFont="1" applyFill="1" applyBorder="1" applyAlignment="1" applyProtection="1">
      <alignment horizontal="center"/>
      <protection locked="0"/>
    </xf>
    <xf numFmtId="0" fontId="1" fillId="10" borderId="35" xfId="0" applyFont="1" applyFill="1" applyBorder="1" applyAlignment="1" applyProtection="1">
      <alignment horizontal="center"/>
      <protection locked="0"/>
    </xf>
    <xf numFmtId="0" fontId="1" fillId="11" borderId="37" xfId="0" applyFont="1" applyFill="1" applyBorder="1" applyAlignment="1" applyProtection="1">
      <alignment horizontal="center"/>
      <protection locked="0"/>
    </xf>
    <xf numFmtId="0" fontId="1" fillId="11" borderId="35" xfId="0" applyFont="1" applyFill="1" applyBorder="1" applyAlignment="1" applyProtection="1">
      <alignment horizontal="center"/>
      <protection locked="0"/>
    </xf>
    <xf numFmtId="0" fontId="1" fillId="0" borderId="33" xfId="0" applyFont="1" applyBorder="1" applyAlignment="1" applyProtection="1">
      <alignment horizontal="left" vertical="center"/>
      <protection locked="0"/>
    </xf>
    <xf numFmtId="0" fontId="14" fillId="4" borderId="33" xfId="0" applyFont="1" applyFill="1" applyBorder="1" applyAlignment="1" applyProtection="1">
      <alignment horizontal="center" vertical="center" wrapText="1"/>
      <protection locked="0"/>
    </xf>
    <xf numFmtId="0" fontId="13" fillId="7" borderId="33" xfId="0" applyFont="1" applyFill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2" borderId="33" xfId="0" applyFont="1" applyFill="1" applyBorder="1" applyAlignment="1" applyProtection="1">
      <alignment horizontal="center" vertical="center"/>
      <protection locked="0"/>
    </xf>
    <xf numFmtId="0" fontId="14" fillId="2" borderId="36" xfId="0" applyFont="1" applyFill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left" vertical="center"/>
      <protection locked="0"/>
    </xf>
    <xf numFmtId="0" fontId="9" fillId="2" borderId="42" xfId="0" applyFont="1" applyFill="1" applyBorder="1" applyAlignment="1" applyProtection="1">
      <alignment horizontal="center" vertical="center"/>
      <protection locked="0"/>
    </xf>
    <xf numFmtId="0" fontId="9" fillId="7" borderId="42" xfId="0" applyFont="1" applyFill="1" applyBorder="1" applyAlignment="1" applyProtection="1">
      <alignment horizontal="center" vertical="center"/>
      <protection locked="0"/>
    </xf>
    <xf numFmtId="0" fontId="9" fillId="0" borderId="42" xfId="0" applyFont="1" applyFill="1" applyBorder="1" applyAlignment="1" applyProtection="1">
      <alignment horizontal="center" vertical="center"/>
      <protection locked="0"/>
    </xf>
    <xf numFmtId="0" fontId="13" fillId="7" borderId="42" xfId="0" applyFont="1" applyFill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0" fontId="6" fillId="0" borderId="42" xfId="0" applyFont="1" applyBorder="1" applyAlignment="1" applyProtection="1">
      <alignment horizontal="center" vertical="center"/>
      <protection locked="0"/>
    </xf>
    <xf numFmtId="0" fontId="1" fillId="17" borderId="35" xfId="0" applyFont="1" applyFill="1" applyBorder="1" applyAlignment="1" applyProtection="1">
      <alignment horizontal="center"/>
      <protection locked="0"/>
    </xf>
    <xf numFmtId="0" fontId="1" fillId="0" borderId="33" xfId="0" applyFont="1" applyFill="1" applyBorder="1" applyAlignment="1" applyProtection="1">
      <alignment horizontal="left"/>
      <protection locked="0"/>
    </xf>
    <xf numFmtId="0" fontId="9" fillId="0" borderId="33" xfId="0" applyFont="1" applyFill="1" applyBorder="1" applyAlignment="1" applyProtection="1">
      <alignment horizontal="left" vertical="center" wrapText="1"/>
      <protection locked="0"/>
    </xf>
    <xf numFmtId="0" fontId="13" fillId="0" borderId="36" xfId="0" applyFont="1" applyFill="1" applyBorder="1" applyAlignment="1" applyProtection="1">
      <alignment horizontal="center" vertical="center"/>
      <protection locked="0"/>
    </xf>
    <xf numFmtId="0" fontId="14" fillId="4" borderId="12" xfId="0" applyFont="1" applyFill="1" applyBorder="1" applyAlignment="1" applyProtection="1">
      <alignment vertical="center"/>
      <protection locked="0"/>
    </xf>
    <xf numFmtId="0" fontId="14" fillId="4" borderId="65" xfId="0" applyFont="1" applyFill="1" applyBorder="1" applyAlignment="1" applyProtection="1">
      <alignment vertical="center"/>
      <protection locked="0"/>
    </xf>
    <xf numFmtId="0" fontId="14" fillId="4" borderId="67" xfId="0" applyFont="1" applyFill="1" applyBorder="1" applyAlignment="1" applyProtection="1">
      <alignment vertical="center"/>
      <protection locked="0"/>
    </xf>
    <xf numFmtId="0" fontId="6" fillId="0" borderId="68" xfId="0" applyFont="1" applyBorder="1" applyAlignment="1" applyProtection="1">
      <alignment horizontal="center" vertical="center"/>
      <protection locked="0"/>
    </xf>
    <xf numFmtId="0" fontId="9" fillId="2" borderId="67" xfId="0" applyFont="1" applyFill="1" applyBorder="1" applyAlignment="1" applyProtection="1">
      <alignment horizontal="center" vertical="center"/>
      <protection locked="0"/>
    </xf>
    <xf numFmtId="0" fontId="6" fillId="0" borderId="33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6" fillId="14" borderId="11" xfId="0" applyFont="1" applyFill="1" applyBorder="1" applyAlignment="1" applyProtection="1">
      <alignment horizontal="center" vertical="center"/>
      <protection locked="0"/>
    </xf>
    <xf numFmtId="0" fontId="1" fillId="0" borderId="35" xfId="0" applyFont="1" applyFill="1" applyBorder="1" applyAlignment="1" applyProtection="1">
      <alignment horizontal="center"/>
      <protection locked="0"/>
    </xf>
    <xf numFmtId="0" fontId="6" fillId="0" borderId="35" xfId="0" applyFont="1" applyFill="1" applyBorder="1" applyAlignment="1" applyProtection="1">
      <alignment horizontal="center" vertical="center" wrapText="1"/>
      <protection locked="0"/>
    </xf>
    <xf numFmtId="0" fontId="14" fillId="0" borderId="35" xfId="0" applyFont="1" applyFill="1" applyBorder="1" applyAlignment="1" applyProtection="1">
      <alignment vertical="center"/>
      <protection locked="0"/>
    </xf>
    <xf numFmtId="0" fontId="14" fillId="13" borderId="5" xfId="0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1" fillId="0" borderId="63" xfId="0" applyFont="1" applyBorder="1" applyAlignment="1" applyProtection="1">
      <alignment horizontal="center"/>
      <protection locked="0"/>
    </xf>
    <xf numFmtId="0" fontId="13" fillId="0" borderId="18" xfId="0" applyFont="1" applyFill="1" applyBorder="1" applyAlignment="1" applyProtection="1">
      <alignment horizontal="center" vertical="center"/>
      <protection locked="0"/>
    </xf>
    <xf numFmtId="0" fontId="9" fillId="18" borderId="19" xfId="0" applyFont="1" applyFill="1" applyBorder="1" applyAlignment="1" applyProtection="1">
      <alignment horizontal="center" vertical="center"/>
      <protection locked="0"/>
    </xf>
    <xf numFmtId="0" fontId="9" fillId="18" borderId="18" xfId="0" applyFont="1" applyFill="1" applyBorder="1" applyAlignment="1" applyProtection="1">
      <alignment horizontal="center" vertical="center"/>
      <protection locked="0"/>
    </xf>
    <xf numFmtId="0" fontId="21" fillId="15" borderId="27" xfId="0" applyFont="1" applyFill="1" applyBorder="1" applyAlignment="1" applyProtection="1">
      <alignment horizontal="center" vertical="center" wrapText="1"/>
      <protection locked="0"/>
    </xf>
    <xf numFmtId="0" fontId="9" fillId="9" borderId="33" xfId="0" applyFont="1" applyFill="1" applyBorder="1" applyAlignment="1" applyProtection="1">
      <alignment vertical="center" wrapText="1"/>
      <protection locked="0"/>
    </xf>
    <xf numFmtId="0" fontId="9" fillId="12" borderId="33" xfId="0" applyFont="1" applyFill="1" applyBorder="1" applyAlignment="1" applyProtection="1">
      <alignment vertical="center" wrapText="1"/>
      <protection locked="0"/>
    </xf>
    <xf numFmtId="0" fontId="9" fillId="10" borderId="33" xfId="0" applyFont="1" applyFill="1" applyBorder="1" applyAlignment="1" applyProtection="1">
      <alignment vertical="center" wrapText="1"/>
      <protection locked="0"/>
    </xf>
    <xf numFmtId="0" fontId="9" fillId="11" borderId="33" xfId="0" applyFont="1" applyFill="1" applyBorder="1" applyAlignment="1" applyProtection="1">
      <alignment vertical="center" wrapText="1"/>
      <protection locked="0"/>
    </xf>
    <xf numFmtId="0" fontId="9" fillId="5" borderId="33" xfId="0" applyFont="1" applyFill="1" applyBorder="1" applyAlignment="1" applyProtection="1">
      <alignment vertical="center" wrapText="1"/>
      <protection locked="0"/>
    </xf>
    <xf numFmtId="0" fontId="14" fillId="4" borderId="41" xfId="0" applyFont="1" applyFill="1" applyBorder="1" applyAlignment="1" applyProtection="1">
      <alignment vertical="center"/>
      <protection locked="0"/>
    </xf>
    <xf numFmtId="0" fontId="14" fillId="4" borderId="42" xfId="0" applyFont="1" applyFill="1" applyBorder="1" applyAlignment="1" applyProtection="1">
      <alignment vertical="center"/>
      <protection locked="0"/>
    </xf>
    <xf numFmtId="0" fontId="14" fillId="4" borderId="43" xfId="0" applyFont="1" applyFill="1" applyBorder="1" applyAlignment="1" applyProtection="1">
      <alignment vertical="center"/>
      <protection locked="0"/>
    </xf>
    <xf numFmtId="0" fontId="14" fillId="4" borderId="42" xfId="0" applyFont="1" applyFill="1" applyBorder="1" applyAlignment="1" applyProtection="1">
      <alignment horizontal="center" vertical="center"/>
      <protection locked="0"/>
    </xf>
    <xf numFmtId="0" fontId="14" fillId="4" borderId="69" xfId="0" applyFont="1" applyFill="1" applyBorder="1" applyAlignment="1" applyProtection="1">
      <alignment horizontal="center" vertical="center"/>
      <protection locked="0"/>
    </xf>
    <xf numFmtId="0" fontId="21" fillId="17" borderId="27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center" vertical="center" wrapText="1"/>
      <protection locked="0"/>
    </xf>
    <xf numFmtId="0" fontId="14" fillId="4" borderId="28" xfId="0" applyFont="1" applyFill="1" applyBorder="1" applyAlignment="1" applyProtection="1">
      <alignment horizontal="left" vertical="center"/>
      <protection locked="0"/>
    </xf>
    <xf numFmtId="0" fontId="14" fillId="4" borderId="33" xfId="0" applyFont="1" applyFill="1" applyBorder="1" applyAlignment="1" applyProtection="1">
      <alignment horizontal="left" vertical="center"/>
      <protection locked="0"/>
    </xf>
    <xf numFmtId="0" fontId="14" fillId="4" borderId="36" xfId="0" applyFont="1" applyFill="1" applyBorder="1" applyAlignment="1" applyProtection="1">
      <alignment horizontal="left" vertical="center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0" fontId="14" fillId="7" borderId="30" xfId="0" applyFont="1" applyFill="1" applyBorder="1" applyAlignment="1" applyProtection="1">
      <alignment horizontal="center" vertical="center"/>
      <protection locked="0"/>
    </xf>
    <xf numFmtId="0" fontId="14" fillId="0" borderId="51" xfId="0" applyFont="1" applyFill="1" applyBorder="1" applyAlignment="1" applyProtection="1">
      <alignment horizontal="center" vertical="center"/>
      <protection locked="0"/>
    </xf>
    <xf numFmtId="0" fontId="14" fillId="7" borderId="21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Border="1" applyAlignment="1" applyProtection="1">
      <alignment horizontal="center" vertical="center"/>
      <protection locked="0"/>
    </xf>
    <xf numFmtId="0" fontId="14" fillId="4" borderId="55" xfId="0" applyFont="1" applyFill="1" applyBorder="1" applyAlignment="1" applyProtection="1">
      <alignment vertical="center"/>
      <protection locked="0"/>
    </xf>
    <xf numFmtId="0" fontId="14" fillId="4" borderId="0" xfId="0" applyFont="1" applyFill="1" applyBorder="1" applyAlignment="1" applyProtection="1">
      <alignment vertical="center"/>
      <protection locked="0"/>
    </xf>
    <xf numFmtId="0" fontId="14" fillId="4" borderId="63" xfId="0" applyFont="1" applyFill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64" xfId="0" applyFont="1" applyBorder="1" applyAlignment="1" applyProtection="1">
      <alignment horizontal="center" vertical="center"/>
      <protection locked="0"/>
    </xf>
    <xf numFmtId="0" fontId="9" fillId="2" borderId="63" xfId="0" applyFont="1" applyFill="1" applyBorder="1" applyAlignment="1" applyProtection="1">
      <alignment horizontal="center" vertical="center"/>
      <protection locked="0"/>
    </xf>
    <xf numFmtId="0" fontId="9" fillId="9" borderId="37" xfId="0" applyFont="1" applyFill="1" applyBorder="1" applyAlignment="1" applyProtection="1">
      <alignment horizontal="center" vertical="center" wrapText="1"/>
      <protection locked="0"/>
    </xf>
    <xf numFmtId="0" fontId="1" fillId="17" borderId="37" xfId="0" applyFont="1" applyFill="1" applyBorder="1" applyAlignment="1" applyProtection="1">
      <alignment horizontal="center"/>
      <protection locked="0"/>
    </xf>
    <xf numFmtId="0" fontId="1" fillId="17" borderId="55" xfId="0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0" fontId="1" fillId="0" borderId="31" xfId="0" applyFont="1" applyFill="1" applyBorder="1" applyAlignment="1" applyProtection="1">
      <alignment horizontal="center"/>
      <protection locked="0"/>
    </xf>
    <xf numFmtId="0" fontId="1" fillId="0" borderId="55" xfId="0" applyFont="1" applyFill="1" applyBorder="1" applyAlignment="1" applyProtection="1">
      <alignment horizontal="center"/>
      <protection locked="0"/>
    </xf>
    <xf numFmtId="0" fontId="1" fillId="0" borderId="39" xfId="0" applyFont="1" applyFill="1" applyBorder="1" applyAlignment="1" applyProtection="1">
      <alignment horizontal="center"/>
      <protection locked="0"/>
    </xf>
    <xf numFmtId="0" fontId="3" fillId="9" borderId="35" xfId="0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Fill="1" applyBorder="1" applyAlignment="1" applyProtection="1">
      <alignment horizontal="center" vertical="center"/>
      <protection locked="0"/>
    </xf>
    <xf numFmtId="0" fontId="14" fillId="4" borderId="36" xfId="0" applyFont="1" applyFill="1" applyBorder="1" applyAlignment="1" applyProtection="1">
      <alignment horizontal="left" vertical="center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" fillId="0" borderId="34" xfId="0" applyFont="1" applyFill="1" applyBorder="1" applyAlignment="1" applyProtection="1">
      <alignment horizontal="center" vertical="center"/>
      <protection locked="0"/>
    </xf>
    <xf numFmtId="0" fontId="1" fillId="0" borderId="27" xfId="0" applyFont="1" applyFill="1" applyBorder="1" applyAlignment="1" applyProtection="1">
      <alignment horizontal="center" vertical="center"/>
      <protection locked="0"/>
    </xf>
    <xf numFmtId="0" fontId="14" fillId="0" borderId="48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7" borderId="16" xfId="0" applyFont="1" applyFill="1" applyBorder="1" applyAlignment="1" applyProtection="1">
      <alignment horizontal="center" vertical="center"/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4" fillId="0" borderId="16" xfId="0" applyFont="1" applyFill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68" xfId="0" applyFont="1" applyBorder="1" applyAlignment="1" applyProtection="1">
      <alignment horizontal="center" vertical="center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54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53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4" fillId="14" borderId="15" xfId="0" applyFont="1" applyFill="1" applyBorder="1" applyAlignment="1" applyProtection="1">
      <alignment horizontal="center" vertical="center"/>
      <protection locked="0"/>
    </xf>
    <xf numFmtId="0" fontId="14" fillId="13" borderId="8" xfId="0" applyFont="1" applyFill="1" applyBorder="1" applyAlignment="1" applyProtection="1">
      <alignment horizontal="center" vertical="center"/>
      <protection locked="0"/>
    </xf>
    <xf numFmtId="0" fontId="14" fillId="7" borderId="8" xfId="0" applyFont="1" applyFill="1" applyBorder="1" applyAlignment="1" applyProtection="1">
      <alignment horizontal="center" vertical="center"/>
      <protection locked="0"/>
    </xf>
    <xf numFmtId="0" fontId="14" fillId="7" borderId="9" xfId="0" applyFont="1" applyFill="1" applyBorder="1" applyAlignment="1" applyProtection="1">
      <alignment horizontal="center" vertical="center"/>
      <protection locked="0"/>
    </xf>
    <xf numFmtId="0" fontId="14" fillId="7" borderId="54" xfId="0" applyFont="1" applyFill="1" applyBorder="1" applyAlignment="1" applyProtection="1">
      <alignment horizontal="center" vertical="center"/>
      <protection locked="0"/>
    </xf>
    <xf numFmtId="0" fontId="14" fillId="7" borderId="10" xfId="0" applyFont="1" applyFill="1" applyBorder="1" applyAlignment="1" applyProtection="1">
      <alignment horizontal="center" vertical="center"/>
      <protection locked="0"/>
    </xf>
    <xf numFmtId="0" fontId="14" fillId="14" borderId="10" xfId="0" applyFont="1" applyFill="1" applyBorder="1" applyAlignment="1" applyProtection="1">
      <alignment horizontal="center" vertical="center"/>
      <protection locked="0"/>
    </xf>
    <xf numFmtId="0" fontId="14" fillId="14" borderId="54" xfId="0" applyFont="1" applyFill="1" applyBorder="1" applyAlignment="1" applyProtection="1">
      <alignment horizontal="center" vertical="center"/>
      <protection locked="0"/>
    </xf>
    <xf numFmtId="0" fontId="9" fillId="7" borderId="16" xfId="0" applyFont="1" applyFill="1" applyBorder="1" applyAlignment="1" applyProtection="1">
      <alignment horizontal="center" vertical="center"/>
      <protection locked="0"/>
    </xf>
    <xf numFmtId="0" fontId="9" fillId="0" borderId="17" xfId="0" applyFont="1" applyFill="1" applyBorder="1" applyAlignment="1" applyProtection="1">
      <alignment horizontal="center" vertical="center"/>
      <protection locked="0"/>
    </xf>
    <xf numFmtId="0" fontId="13" fillId="7" borderId="51" xfId="0" applyFont="1" applyFill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0" fontId="9" fillId="7" borderId="8" xfId="0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14" fillId="2" borderId="46" xfId="0" applyFont="1" applyFill="1" applyBorder="1" applyAlignment="1" applyProtection="1">
      <alignment horizontal="center" vertical="center"/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0" xfId="0" applyFont="1" applyBorder="1" applyProtection="1">
      <protection locked="0"/>
    </xf>
    <xf numFmtId="0" fontId="9" fillId="0" borderId="54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2" borderId="46" xfId="0" applyFont="1" applyFill="1" applyBorder="1" applyAlignment="1" applyProtection="1">
      <alignment horizontal="center" vertical="center"/>
      <protection locked="0"/>
    </xf>
    <xf numFmtId="0" fontId="9" fillId="10" borderId="13" xfId="0" applyFont="1" applyFill="1" applyBorder="1" applyAlignment="1" applyProtection="1">
      <alignment horizontal="center" vertical="center"/>
      <protection locked="0"/>
    </xf>
    <xf numFmtId="0" fontId="9" fillId="10" borderId="14" xfId="0" applyFont="1" applyFill="1" applyBorder="1" applyAlignment="1" applyProtection="1">
      <alignment horizontal="center" vertical="center"/>
      <protection locked="0"/>
    </xf>
    <xf numFmtId="0" fontId="9" fillId="10" borderId="29" xfId="0" applyFont="1" applyFill="1" applyBorder="1" applyAlignment="1" applyProtection="1">
      <alignment horizontal="center" vertical="center"/>
      <protection locked="0"/>
    </xf>
    <xf numFmtId="0" fontId="13" fillId="11" borderId="14" xfId="0" applyFont="1" applyFill="1" applyBorder="1" applyAlignment="1" applyProtection="1">
      <alignment horizontal="center" vertical="center"/>
      <protection locked="0"/>
    </xf>
    <xf numFmtId="0" fontId="13" fillId="11" borderId="29" xfId="0" applyFont="1" applyFill="1" applyBorder="1" applyAlignment="1" applyProtection="1">
      <alignment horizontal="center" vertical="center"/>
      <protection locked="0"/>
    </xf>
    <xf numFmtId="0" fontId="13" fillId="0" borderId="35" xfId="0" applyFont="1" applyBorder="1" applyAlignment="1" applyProtection="1">
      <alignment horizontal="center" vertical="center"/>
      <protection locked="0"/>
    </xf>
    <xf numFmtId="0" fontId="9" fillId="2" borderId="35" xfId="0" applyFont="1" applyFill="1" applyBorder="1" applyAlignment="1" applyProtection="1">
      <alignment horizontal="center" vertical="center"/>
      <protection locked="0"/>
    </xf>
    <xf numFmtId="0" fontId="13" fillId="0" borderId="72" xfId="0" applyFont="1" applyBorder="1" applyAlignment="1" applyProtection="1">
      <alignment horizontal="center" vertical="center"/>
      <protection locked="0"/>
    </xf>
    <xf numFmtId="0" fontId="9" fillId="2" borderId="72" xfId="0" applyFont="1" applyFill="1" applyBorder="1" applyAlignment="1" applyProtection="1">
      <alignment horizontal="center" vertical="center"/>
      <protection locked="0"/>
    </xf>
    <xf numFmtId="0" fontId="6" fillId="3" borderId="14" xfId="0" applyFont="1" applyFill="1" applyBorder="1" applyAlignment="1" applyProtection="1">
      <alignment horizontal="center" vertical="center"/>
      <protection locked="0"/>
    </xf>
    <xf numFmtId="0" fontId="6" fillId="3" borderId="29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Protection="1">
      <protection locked="0"/>
    </xf>
    <xf numFmtId="0" fontId="14" fillId="7" borderId="58" xfId="0" applyFont="1" applyFill="1" applyBorder="1" applyAlignment="1" applyProtection="1">
      <alignment horizontal="center" vertical="center"/>
      <protection locked="0"/>
    </xf>
    <xf numFmtId="0" fontId="14" fillId="0" borderId="66" xfId="0" applyFont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13" borderId="11" xfId="0" applyFont="1" applyFill="1" applyBorder="1" applyAlignment="1" applyProtection="1">
      <alignment horizontal="center" vertical="center"/>
      <protection locked="0"/>
    </xf>
    <xf numFmtId="0" fontId="14" fillId="13" borderId="50" xfId="0" applyFont="1" applyFill="1" applyBorder="1" applyAlignment="1" applyProtection="1">
      <alignment horizontal="center" vertical="center"/>
      <protection locked="0"/>
    </xf>
    <xf numFmtId="0" fontId="14" fillId="13" borderId="51" xfId="0" applyFont="1" applyFill="1" applyBorder="1" applyAlignment="1" applyProtection="1">
      <alignment horizontal="center" vertical="center"/>
      <protection locked="0"/>
    </xf>
    <xf numFmtId="0" fontId="14" fillId="13" borderId="20" xfId="0" applyFont="1" applyFill="1" applyBorder="1" applyAlignment="1" applyProtection="1">
      <alignment horizontal="center" vertical="center"/>
      <protection locked="0"/>
    </xf>
    <xf numFmtId="0" fontId="14" fillId="13" borderId="6" xfId="0" applyFont="1" applyFill="1" applyBorder="1" applyAlignment="1" applyProtection="1">
      <alignment horizontal="center" vertical="center"/>
      <protection locked="0"/>
    </xf>
    <xf numFmtId="0" fontId="9" fillId="13" borderId="7" xfId="0" applyFont="1" applyFill="1" applyBorder="1" applyAlignment="1" applyProtection="1">
      <alignment horizontal="center" vertical="center"/>
      <protection locked="0"/>
    </xf>
    <xf numFmtId="0" fontId="9" fillId="13" borderId="8" xfId="0" applyFont="1" applyFill="1" applyBorder="1" applyAlignment="1" applyProtection="1">
      <alignment horizontal="center" vertical="center"/>
      <protection locked="0"/>
    </xf>
    <xf numFmtId="0" fontId="13" fillId="5" borderId="73" xfId="0" applyFont="1" applyFill="1" applyBorder="1" applyAlignment="1" applyProtection="1">
      <alignment horizontal="center" vertical="center"/>
      <protection locked="0"/>
    </xf>
    <xf numFmtId="0" fontId="13" fillId="5" borderId="74" xfId="0" applyFont="1" applyFill="1" applyBorder="1" applyAlignment="1" applyProtection="1">
      <alignment horizontal="center" vertical="center"/>
      <protection locked="0"/>
    </xf>
    <xf numFmtId="0" fontId="13" fillId="5" borderId="11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left" vertical="center" wrapText="1"/>
      <protection locked="0"/>
    </xf>
    <xf numFmtId="0" fontId="14" fillId="0" borderId="27" xfId="0" applyFont="1" applyBorder="1" applyAlignment="1" applyProtection="1">
      <alignment horizontal="left" vertical="center" wrapText="1"/>
      <protection locked="0"/>
    </xf>
    <xf numFmtId="15" fontId="6" fillId="0" borderId="0" xfId="0" applyNumberFormat="1" applyFont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5" fillId="0" borderId="47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9" fillId="5" borderId="28" xfId="0" applyFont="1" applyFill="1" applyBorder="1" applyAlignment="1" applyProtection="1">
      <alignment horizontal="left" vertical="center" wrapText="1"/>
      <protection locked="0"/>
    </xf>
    <xf numFmtId="0" fontId="9" fillId="5" borderId="33" xfId="0" applyFont="1" applyFill="1" applyBorder="1" applyAlignment="1" applyProtection="1">
      <alignment horizontal="left" vertical="center" wrapText="1"/>
      <protection locked="0"/>
    </xf>
    <xf numFmtId="0" fontId="9" fillId="5" borderId="36" xfId="0" applyFont="1" applyFill="1" applyBorder="1" applyAlignment="1" applyProtection="1">
      <alignment horizontal="left" vertical="center" wrapText="1"/>
      <protection locked="0"/>
    </xf>
    <xf numFmtId="0" fontId="14" fillId="4" borderId="41" xfId="0" applyFont="1" applyFill="1" applyBorder="1" applyAlignment="1" applyProtection="1">
      <alignment horizontal="left" vertical="center"/>
      <protection locked="0"/>
    </xf>
    <xf numFmtId="0" fontId="14" fillId="4" borderId="42" xfId="0" applyFont="1" applyFill="1" applyBorder="1" applyAlignment="1" applyProtection="1">
      <alignment horizontal="left" vertical="center"/>
      <protection locked="0"/>
    </xf>
    <xf numFmtId="0" fontId="14" fillId="4" borderId="43" xfId="0" applyFont="1" applyFill="1" applyBorder="1" applyAlignment="1" applyProtection="1">
      <alignment horizontal="left" vertical="center"/>
      <protection locked="0"/>
    </xf>
    <xf numFmtId="0" fontId="9" fillId="3" borderId="37" xfId="0" applyFont="1" applyFill="1" applyBorder="1" applyAlignment="1" applyProtection="1">
      <alignment horizontal="center" vertical="center"/>
      <protection locked="0"/>
    </xf>
    <xf numFmtId="0" fontId="9" fillId="3" borderId="35" xfId="0" applyFont="1" applyFill="1" applyBorder="1" applyAlignment="1" applyProtection="1">
      <alignment horizontal="center" vertical="center"/>
      <protection locked="0"/>
    </xf>
    <xf numFmtId="0" fontId="9" fillId="3" borderId="38" xfId="0" applyFont="1" applyFill="1" applyBorder="1" applyAlignment="1" applyProtection="1">
      <alignment horizontal="center" vertical="center"/>
      <protection locked="0"/>
    </xf>
    <xf numFmtId="0" fontId="9" fillId="3" borderId="39" xfId="0" applyFont="1" applyFill="1" applyBorder="1" applyAlignment="1" applyProtection="1">
      <alignment horizontal="center" vertical="center"/>
      <protection locked="0"/>
    </xf>
    <xf numFmtId="0" fontId="9" fillId="3" borderId="47" xfId="0" applyFont="1" applyFill="1" applyBorder="1" applyAlignment="1" applyProtection="1">
      <alignment horizontal="center" vertical="center"/>
      <protection locked="0"/>
    </xf>
    <xf numFmtId="0" fontId="9" fillId="3" borderId="40" xfId="0" applyFont="1" applyFill="1" applyBorder="1" applyAlignment="1" applyProtection="1">
      <alignment horizontal="center" vertical="center"/>
      <protection locked="0"/>
    </xf>
    <xf numFmtId="0" fontId="6" fillId="0" borderId="34" xfId="0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14" fillId="4" borderId="11" xfId="0" applyFont="1" applyFill="1" applyBorder="1" applyAlignment="1" applyProtection="1">
      <alignment horizontal="left" vertical="center"/>
      <protection locked="0"/>
    </xf>
    <xf numFmtId="0" fontId="14" fillId="15" borderId="34" xfId="0" applyFont="1" applyFill="1" applyBorder="1" applyAlignment="1" applyProtection="1">
      <alignment horizontal="center" vertical="center" wrapText="1"/>
      <protection locked="0"/>
    </xf>
    <xf numFmtId="0" fontId="14" fillId="15" borderId="31" xfId="0" applyFont="1" applyFill="1" applyBorder="1" applyAlignment="1" applyProtection="1">
      <alignment horizontal="center" vertical="center" wrapText="1"/>
      <protection locked="0"/>
    </xf>
    <xf numFmtId="0" fontId="14" fillId="15" borderId="27" xfId="0" applyFont="1" applyFill="1" applyBorder="1" applyAlignment="1" applyProtection="1">
      <alignment horizontal="center" vertical="center" wrapText="1"/>
      <protection locked="0"/>
    </xf>
    <xf numFmtId="0" fontId="14" fillId="11" borderId="37" xfId="0" applyFont="1" applyFill="1" applyBorder="1" applyAlignment="1" applyProtection="1">
      <alignment horizontal="center" vertical="center" wrapText="1"/>
      <protection locked="0"/>
    </xf>
    <xf numFmtId="0" fontId="14" fillId="11" borderId="38" xfId="0" applyFont="1" applyFill="1" applyBorder="1" applyAlignment="1" applyProtection="1">
      <alignment horizontal="center" vertical="center" wrapText="1"/>
      <protection locked="0"/>
    </xf>
    <xf numFmtId="0" fontId="14" fillId="11" borderId="55" xfId="0" applyFont="1" applyFill="1" applyBorder="1" applyAlignment="1" applyProtection="1">
      <alignment horizontal="center" vertical="center" wrapText="1"/>
      <protection locked="0"/>
    </xf>
    <xf numFmtId="0" fontId="14" fillId="11" borderId="63" xfId="0" applyFont="1" applyFill="1" applyBorder="1" applyAlignment="1" applyProtection="1">
      <alignment horizontal="center" vertical="center" wrapText="1"/>
      <protection locked="0"/>
    </xf>
    <xf numFmtId="0" fontId="14" fillId="11" borderId="39" xfId="0" applyFont="1" applyFill="1" applyBorder="1" applyAlignment="1" applyProtection="1">
      <alignment horizontal="center" vertical="center" wrapText="1"/>
      <protection locked="0"/>
    </xf>
    <xf numFmtId="0" fontId="14" fillId="11" borderId="40" xfId="0" applyFont="1" applyFill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center"/>
      <protection locked="0"/>
    </xf>
    <xf numFmtId="0" fontId="9" fillId="3" borderId="27" xfId="0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9" fillId="11" borderId="28" xfId="0" applyFont="1" applyFill="1" applyBorder="1" applyAlignment="1" applyProtection="1">
      <alignment horizontal="left" vertical="center" wrapText="1"/>
      <protection locked="0"/>
    </xf>
    <xf numFmtId="0" fontId="9" fillId="11" borderId="33" xfId="0" applyFont="1" applyFill="1" applyBorder="1" applyAlignment="1" applyProtection="1">
      <alignment horizontal="left" vertical="center" wrapText="1"/>
      <protection locked="0"/>
    </xf>
    <xf numFmtId="0" fontId="9" fillId="11" borderId="36" xfId="0" applyFont="1" applyFill="1" applyBorder="1" applyAlignment="1" applyProtection="1">
      <alignment horizontal="left" vertical="center" wrapText="1"/>
      <protection locked="0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4" fillId="10" borderId="34" xfId="0" applyFont="1" applyFill="1" applyBorder="1" applyAlignment="1" applyProtection="1">
      <alignment horizontal="center" vertical="center" wrapText="1"/>
      <protection locked="0"/>
    </xf>
    <xf numFmtId="0" fontId="14" fillId="10" borderId="31" xfId="0" applyFont="1" applyFill="1" applyBorder="1" applyAlignment="1" applyProtection="1">
      <alignment horizontal="center" vertical="center" wrapText="1"/>
      <protection locked="0"/>
    </xf>
    <xf numFmtId="0" fontId="14" fillId="10" borderId="27" xfId="0" applyFont="1" applyFill="1" applyBorder="1" applyAlignment="1" applyProtection="1">
      <alignment horizontal="center" vertical="center" wrapText="1"/>
      <protection locked="0"/>
    </xf>
    <xf numFmtId="0" fontId="14" fillId="4" borderId="28" xfId="0" applyFont="1" applyFill="1" applyBorder="1" applyAlignment="1" applyProtection="1">
      <alignment horizontal="left" vertical="center"/>
      <protection locked="0"/>
    </xf>
    <xf numFmtId="0" fontId="14" fillId="4" borderId="33" xfId="0" applyFont="1" applyFill="1" applyBorder="1" applyAlignment="1" applyProtection="1">
      <alignment horizontal="left" vertical="center"/>
      <protection locked="0"/>
    </xf>
    <xf numFmtId="0" fontId="14" fillId="4" borderId="36" xfId="0" applyFont="1" applyFill="1" applyBorder="1" applyAlignment="1" applyProtection="1">
      <alignment horizontal="left" vertical="center"/>
      <protection locked="0"/>
    </xf>
    <xf numFmtId="0" fontId="14" fillId="10" borderId="28" xfId="0" applyFont="1" applyFill="1" applyBorder="1" applyAlignment="1" applyProtection="1">
      <alignment horizontal="left" vertical="center"/>
      <protection locked="0"/>
    </xf>
    <xf numFmtId="0" fontId="14" fillId="10" borderId="33" xfId="0" applyFont="1" applyFill="1" applyBorder="1" applyAlignment="1" applyProtection="1">
      <alignment horizontal="left" vertical="center"/>
      <protection locked="0"/>
    </xf>
    <xf numFmtId="0" fontId="9" fillId="10" borderId="28" xfId="0" applyFont="1" applyFill="1" applyBorder="1" applyAlignment="1" applyProtection="1">
      <alignment horizontal="left" vertical="center" wrapText="1"/>
      <protection locked="0"/>
    </xf>
    <xf numFmtId="0" fontId="9" fillId="10" borderId="33" xfId="0" applyFont="1" applyFill="1" applyBorder="1" applyAlignment="1" applyProtection="1">
      <alignment horizontal="left" vertical="center" wrapText="1"/>
      <protection locked="0"/>
    </xf>
    <xf numFmtId="0" fontId="9" fillId="10" borderId="36" xfId="0" applyFont="1" applyFill="1" applyBorder="1" applyAlignment="1" applyProtection="1">
      <alignment horizontal="left" vertical="center" wrapText="1"/>
      <protection locked="0"/>
    </xf>
    <xf numFmtId="0" fontId="9" fillId="4" borderId="28" xfId="0" applyFont="1" applyFill="1" applyBorder="1" applyAlignment="1" applyProtection="1">
      <alignment horizontal="center" vertical="center"/>
      <protection locked="0"/>
    </xf>
    <xf numFmtId="0" fontId="9" fillId="4" borderId="33" xfId="0" applyFont="1" applyFill="1" applyBorder="1" applyAlignment="1" applyProtection="1">
      <alignment horizontal="center" vertical="center"/>
      <protection locked="0"/>
    </xf>
    <xf numFmtId="0" fontId="9" fillId="4" borderId="36" xfId="0" applyFont="1" applyFill="1" applyBorder="1" applyAlignment="1" applyProtection="1">
      <alignment horizontal="center" vertical="center"/>
      <protection locked="0"/>
    </xf>
    <xf numFmtId="0" fontId="14" fillId="8" borderId="31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0" fontId="14" fillId="8" borderId="28" xfId="0" applyFont="1" applyFill="1" applyBorder="1" applyAlignment="1" applyProtection="1">
      <alignment horizontal="left" vertical="center"/>
      <protection locked="0"/>
    </xf>
    <xf numFmtId="0" fontId="14" fillId="8" borderId="33" xfId="0" applyFont="1" applyFill="1" applyBorder="1" applyAlignment="1" applyProtection="1">
      <alignment horizontal="left" vertical="center"/>
      <protection locked="0"/>
    </xf>
    <xf numFmtId="0" fontId="14" fillId="8" borderId="34" xfId="0" applyFont="1" applyFill="1" applyBorder="1" applyAlignment="1" applyProtection="1">
      <alignment horizontal="center" vertical="center" wrapText="1"/>
      <protection locked="0"/>
    </xf>
    <xf numFmtId="0" fontId="14" fillId="8" borderId="27" xfId="0" applyFont="1" applyFill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9" borderId="34" xfId="0" applyFont="1" applyFill="1" applyBorder="1" applyAlignment="1" applyProtection="1">
      <alignment horizontal="center" vertical="center" wrapText="1"/>
      <protection locked="0"/>
    </xf>
    <xf numFmtId="0" fontId="7" fillId="9" borderId="31" xfId="0" applyFont="1" applyFill="1" applyBorder="1" applyAlignment="1" applyProtection="1">
      <alignment horizontal="center" vertical="center" wrapText="1"/>
      <protection locked="0"/>
    </xf>
    <xf numFmtId="0" fontId="7" fillId="9" borderId="27" xfId="0" applyFont="1" applyFill="1" applyBorder="1" applyAlignment="1" applyProtection="1">
      <alignment horizontal="center" vertical="center" wrapText="1"/>
      <protection locked="0"/>
    </xf>
    <xf numFmtId="0" fontId="7" fillId="4" borderId="33" xfId="0" applyFont="1" applyFill="1" applyBorder="1" applyAlignment="1" applyProtection="1">
      <alignment horizontal="left" vertical="center" wrapText="1"/>
      <protection locked="0"/>
    </xf>
    <xf numFmtId="0" fontId="7" fillId="4" borderId="36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9" fillId="12" borderId="28" xfId="0" applyFont="1" applyFill="1" applyBorder="1" applyAlignment="1" applyProtection="1">
      <alignment horizontal="left" vertical="center" wrapText="1"/>
      <protection locked="0"/>
    </xf>
    <xf numFmtId="0" fontId="9" fillId="12" borderId="33" xfId="0" applyFont="1" applyFill="1" applyBorder="1" applyAlignment="1" applyProtection="1">
      <alignment horizontal="left" vertical="center" wrapText="1"/>
      <protection locked="0"/>
    </xf>
    <xf numFmtId="0" fontId="9" fillId="12" borderId="36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Border="1" applyAlignment="1" applyProtection="1">
      <alignment horizontal="left" vertical="center" wrapText="1"/>
      <protection locked="0"/>
    </xf>
    <xf numFmtId="0" fontId="9" fillId="9" borderId="28" xfId="0" applyFont="1" applyFill="1" applyBorder="1" applyAlignment="1" applyProtection="1">
      <alignment horizontal="left" vertical="center" wrapText="1"/>
      <protection locked="0"/>
    </xf>
    <xf numFmtId="0" fontId="9" fillId="9" borderId="33" xfId="0" applyFont="1" applyFill="1" applyBorder="1" applyAlignment="1" applyProtection="1">
      <alignment horizontal="left" vertical="center" wrapText="1"/>
      <protection locked="0"/>
    </xf>
    <xf numFmtId="0" fontId="9" fillId="9" borderId="36" xfId="0" applyFont="1" applyFill="1" applyBorder="1" applyAlignment="1" applyProtection="1">
      <alignment horizontal="left" vertical="center" wrapText="1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9" fillId="0" borderId="33" xfId="0" applyFont="1" applyFill="1" applyBorder="1" applyAlignment="1" applyProtection="1">
      <alignment horizontal="center" vertical="center"/>
      <protection locked="0"/>
    </xf>
    <xf numFmtId="0" fontId="9" fillId="0" borderId="36" xfId="0" applyFont="1" applyFill="1" applyBorder="1" applyAlignment="1" applyProtection="1">
      <alignment horizontal="center" vertical="center"/>
      <protection locked="0"/>
    </xf>
    <xf numFmtId="0" fontId="9" fillId="0" borderId="41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7" fillId="4" borderId="28" xfId="0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8" xfId="0" applyFont="1" applyBorder="1" applyAlignment="1" applyProtection="1">
      <alignment horizontal="center" vertical="center" wrapText="1"/>
      <protection locked="0"/>
    </xf>
    <xf numFmtId="0" fontId="13" fillId="0" borderId="39" xfId="0" applyFont="1" applyBorder="1" applyAlignment="1" applyProtection="1">
      <alignment horizontal="center" vertical="center" wrapText="1"/>
      <protection locked="0"/>
    </xf>
    <xf numFmtId="0" fontId="13" fillId="0" borderId="47" xfId="0" applyFont="1" applyBorder="1" applyAlignment="1" applyProtection="1">
      <alignment horizontal="center" vertic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" fillId="9" borderId="31" xfId="0" applyFont="1" applyFill="1" applyBorder="1" applyAlignment="1" applyProtection="1">
      <alignment horizontal="center" vertical="center"/>
      <protection locked="0"/>
    </xf>
    <xf numFmtId="0" fontId="1" fillId="9" borderId="27" xfId="0" applyFont="1" applyFill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27" xfId="0" applyFont="1" applyBorder="1" applyAlignment="1" applyProtection="1">
      <alignment horizontal="center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34" xfId="0" applyFont="1" applyBorder="1" applyAlignment="1" applyProtection="1">
      <alignment horizontal="center" vertical="center" wrapText="1"/>
      <protection locked="0"/>
    </xf>
    <xf numFmtId="0" fontId="4" fillId="12" borderId="11" xfId="0" applyFont="1" applyFill="1" applyBorder="1" applyAlignment="1" applyProtection="1">
      <alignment horizontal="center" vertical="center"/>
      <protection locked="0"/>
    </xf>
    <xf numFmtId="0" fontId="1" fillId="10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14" fillId="19" borderId="39" xfId="0" applyFont="1" applyFill="1" applyBorder="1" applyAlignment="1" applyProtection="1">
      <alignment horizontal="left" vertical="center"/>
      <protection locked="0"/>
    </xf>
    <xf numFmtId="0" fontId="14" fillId="19" borderId="47" xfId="0" applyFont="1" applyFill="1" applyBorder="1" applyAlignment="1" applyProtection="1">
      <alignment horizontal="left" vertical="center"/>
      <protection locked="0"/>
    </xf>
    <xf numFmtId="0" fontId="14" fillId="19" borderId="40" xfId="0" applyFont="1" applyFill="1" applyBorder="1" applyAlignment="1" applyProtection="1">
      <alignment horizontal="left" vertical="center"/>
      <protection locked="0"/>
    </xf>
    <xf numFmtId="0" fontId="6" fillId="0" borderId="63" xfId="0" applyFont="1" applyBorder="1" applyAlignment="1" applyProtection="1">
      <alignment horizontal="center" vertical="center" wrapText="1"/>
      <protection locked="0"/>
    </xf>
    <xf numFmtId="0" fontId="21" fillId="17" borderId="34" xfId="0" applyFont="1" applyFill="1" applyBorder="1" applyAlignment="1" applyProtection="1">
      <alignment horizontal="center" vertical="center" wrapText="1"/>
      <protection locked="0"/>
    </xf>
    <xf numFmtId="0" fontId="21" fillId="17" borderId="31" xfId="0" applyFont="1" applyFill="1" applyBorder="1" applyAlignment="1" applyProtection="1">
      <alignment horizontal="center" vertical="center" wrapText="1"/>
      <protection locked="0"/>
    </xf>
    <xf numFmtId="0" fontId="21" fillId="17" borderId="27" xfId="0" applyFont="1" applyFill="1" applyBorder="1" applyAlignment="1" applyProtection="1">
      <alignment horizontal="center" vertical="center" wrapText="1"/>
      <protection locked="0"/>
    </xf>
    <xf numFmtId="0" fontId="3" fillId="17" borderId="31" xfId="0" applyFont="1" applyFill="1" applyBorder="1" applyAlignment="1" applyProtection="1">
      <alignment horizontal="center" vertical="center" wrapText="1"/>
      <protection locked="0"/>
    </xf>
    <xf numFmtId="0" fontId="3" fillId="17" borderId="34" xfId="0" applyFont="1" applyFill="1" applyBorder="1" applyAlignment="1" applyProtection="1">
      <alignment horizontal="center" vertical="center" wrapText="1"/>
      <protection locked="0"/>
    </xf>
    <xf numFmtId="0" fontId="9" fillId="0" borderId="28" xfId="0" applyFont="1" applyFill="1" applyBorder="1" applyAlignment="1" applyProtection="1">
      <alignment horizontal="left" vertical="center" wrapText="1"/>
      <protection locked="0"/>
    </xf>
    <xf numFmtId="0" fontId="9" fillId="0" borderId="33" xfId="0" applyFont="1" applyFill="1" applyBorder="1" applyAlignment="1" applyProtection="1">
      <alignment horizontal="left" vertical="center" wrapText="1"/>
      <protection locked="0"/>
    </xf>
    <xf numFmtId="0" fontId="9" fillId="0" borderId="36" xfId="0" applyFont="1" applyFill="1" applyBorder="1" applyAlignment="1" applyProtection="1">
      <alignment horizontal="left" vertical="center" wrapText="1"/>
      <protection locked="0"/>
    </xf>
    <xf numFmtId="0" fontId="1" fillId="0" borderId="31" xfId="0" applyFont="1" applyFill="1" applyBorder="1" applyAlignment="1" applyProtection="1">
      <alignment horizontal="center"/>
      <protection locked="0"/>
    </xf>
    <xf numFmtId="0" fontId="1" fillId="0" borderId="27" xfId="0" applyFont="1" applyFill="1" applyBorder="1" applyAlignment="1" applyProtection="1">
      <alignment horizontal="center"/>
      <protection locked="0"/>
    </xf>
    <xf numFmtId="0" fontId="1" fillId="17" borderId="55" xfId="0" applyFont="1" applyFill="1" applyBorder="1" applyAlignment="1" applyProtection="1">
      <alignment horizontal="center" vertical="center"/>
      <protection locked="0"/>
    </xf>
    <xf numFmtId="0" fontId="1" fillId="17" borderId="31" xfId="0" applyFont="1" applyFill="1" applyBorder="1" applyAlignment="1" applyProtection="1">
      <alignment horizontal="center" vertical="center"/>
      <protection locked="0"/>
    </xf>
    <xf numFmtId="0" fontId="1" fillId="17" borderId="31" xfId="0" applyFont="1" applyFill="1" applyBorder="1" applyAlignment="1" applyProtection="1">
      <alignment horizontal="center"/>
      <protection locked="0"/>
    </xf>
    <xf numFmtId="0" fontId="1" fillId="17" borderId="27" xfId="0" applyFont="1" applyFill="1" applyBorder="1" applyAlignment="1" applyProtection="1">
      <alignment horizontal="center"/>
      <protection locked="0"/>
    </xf>
    <xf numFmtId="0" fontId="7" fillId="4" borderId="28" xfId="0" applyFont="1" applyFill="1" applyBorder="1" applyAlignment="1" applyProtection="1">
      <alignment horizontal="left" vertical="top"/>
      <protection locked="0"/>
    </xf>
    <xf numFmtId="0" fontId="7" fillId="4" borderId="33" xfId="0" applyFont="1" applyFill="1" applyBorder="1" applyAlignment="1" applyProtection="1">
      <alignment horizontal="left" vertical="top"/>
      <protection locked="0"/>
    </xf>
    <xf numFmtId="0" fontId="7" fillId="4" borderId="36" xfId="0" applyFont="1" applyFill="1" applyBorder="1" applyAlignment="1" applyProtection="1">
      <alignment horizontal="left" vertical="top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0" fontId="14" fillId="8" borderId="34" xfId="0" applyFont="1" applyFill="1" applyBorder="1" applyAlignment="1" applyProtection="1">
      <alignment horizontal="center" vertical="center"/>
      <protection locked="0"/>
    </xf>
    <xf numFmtId="0" fontId="14" fillId="8" borderId="27" xfId="0" applyFont="1" applyFill="1" applyBorder="1" applyAlignment="1" applyProtection="1">
      <alignment horizontal="center" vertical="center"/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54" xfId="0" applyFont="1" applyBorder="1" applyAlignment="1" applyProtection="1">
      <alignment horizontal="center" vertical="center"/>
      <protection locked="0"/>
    </xf>
    <xf numFmtId="0" fontId="14" fillId="0" borderId="16" xfId="0" applyFont="1" applyFill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68" xfId="0" applyFont="1" applyBorder="1" applyAlignment="1" applyProtection="1">
      <alignment horizontal="center" vertical="center"/>
      <protection locked="0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center" vertical="center"/>
      <protection locked="0"/>
    </xf>
    <xf numFmtId="0" fontId="7" fillId="4" borderId="47" xfId="0" applyFont="1" applyFill="1" applyBorder="1" applyAlignment="1" applyProtection="1">
      <alignment horizontal="left" vertical="center" wrapText="1"/>
      <protection locked="0"/>
    </xf>
    <xf numFmtId="0" fontId="7" fillId="4" borderId="40" xfId="0" applyFont="1" applyFill="1" applyBorder="1" applyAlignment="1" applyProtection="1">
      <alignment horizontal="left" vertical="center" wrapText="1"/>
      <protection locked="0"/>
    </xf>
    <xf numFmtId="0" fontId="14" fillId="14" borderId="68" xfId="0" applyFont="1" applyFill="1" applyBorder="1" applyAlignment="1" applyProtection="1">
      <alignment horizontal="center" vertical="center"/>
      <protection locked="0"/>
    </xf>
    <xf numFmtId="0" fontId="14" fillId="14" borderId="44" xfId="0" applyFont="1" applyFill="1" applyBorder="1" applyAlignment="1" applyProtection="1">
      <alignment horizontal="center" vertical="center"/>
      <protection locked="0"/>
    </xf>
    <xf numFmtId="14" fontId="8" fillId="0" borderId="0" xfId="0" applyNumberFormat="1" applyFont="1" applyAlignment="1" applyProtection="1">
      <alignment horizontal="center" vertical="center"/>
      <protection locked="0"/>
    </xf>
    <xf numFmtId="1" fontId="6" fillId="3" borderId="28" xfId="0" applyNumberFormat="1" applyFont="1" applyFill="1" applyBorder="1" applyAlignment="1" applyProtection="1">
      <alignment horizontal="center" vertical="center"/>
      <protection locked="0"/>
    </xf>
    <xf numFmtId="1" fontId="6" fillId="3" borderId="33" xfId="0" applyNumberFormat="1" applyFont="1" applyFill="1" applyBorder="1" applyAlignment="1" applyProtection="1">
      <alignment horizontal="center" vertical="center"/>
      <protection locked="0"/>
    </xf>
    <xf numFmtId="1" fontId="6" fillId="3" borderId="36" xfId="0" applyNumberFormat="1" applyFont="1" applyFill="1" applyBorder="1" applyAlignment="1" applyProtection="1">
      <alignment horizontal="center" vertical="center"/>
      <protection locked="0"/>
    </xf>
    <xf numFmtId="0" fontId="9" fillId="3" borderId="31" xfId="0" applyFont="1" applyFill="1" applyBorder="1" applyAlignment="1" applyProtection="1">
      <alignment horizontal="center" vertical="center"/>
      <protection locked="0"/>
    </xf>
    <xf numFmtId="0" fontId="14" fillId="0" borderId="68" xfId="0" applyFont="1" applyFill="1" applyBorder="1" applyAlignment="1" applyProtection="1">
      <alignment horizontal="center" vertical="center"/>
      <protection locked="0"/>
    </xf>
    <xf numFmtId="0" fontId="14" fillId="0" borderId="44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4" fillId="8" borderId="37" xfId="0" applyFont="1" applyFill="1" applyBorder="1" applyAlignment="1" applyProtection="1">
      <alignment horizontal="center" vertical="center" wrapText="1"/>
      <protection locked="0"/>
    </xf>
    <xf numFmtId="0" fontId="14" fillId="8" borderId="55" xfId="0" applyFont="1" applyFill="1" applyBorder="1" applyAlignment="1" applyProtection="1">
      <alignment horizontal="center" vertical="center" wrapText="1"/>
      <protection locked="0"/>
    </xf>
    <xf numFmtId="0" fontId="14" fillId="8" borderId="39" xfId="0" applyFont="1" applyFill="1" applyBorder="1" applyAlignment="1" applyProtection="1">
      <alignment horizontal="center" vertical="center" wrapText="1"/>
      <protection locked="0"/>
    </xf>
    <xf numFmtId="0" fontId="9" fillId="18" borderId="31" xfId="0" applyFont="1" applyFill="1" applyBorder="1" applyAlignment="1" applyProtection="1">
      <alignment horizontal="center" vertical="center"/>
      <protection locked="0"/>
    </xf>
    <xf numFmtId="0" fontId="9" fillId="18" borderId="27" xfId="0" applyFont="1" applyFill="1" applyBorder="1" applyAlignment="1" applyProtection="1">
      <alignment horizontal="center" vertical="center"/>
      <protection locked="0"/>
    </xf>
    <xf numFmtId="0" fontId="2" fillId="3" borderId="36" xfId="0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14" fillId="19" borderId="37" xfId="0" applyFont="1" applyFill="1" applyBorder="1" applyAlignment="1" applyProtection="1">
      <alignment horizontal="left" vertical="center"/>
      <protection locked="0"/>
    </xf>
    <xf numFmtId="0" fontId="14" fillId="19" borderId="35" xfId="0" applyFont="1" applyFill="1" applyBorder="1" applyAlignment="1" applyProtection="1">
      <alignment horizontal="left" vertical="center"/>
      <protection locked="0"/>
    </xf>
    <xf numFmtId="0" fontId="14" fillId="19" borderId="38" xfId="0" applyFont="1" applyFill="1" applyBorder="1" applyAlignment="1" applyProtection="1">
      <alignment horizontal="left" vertical="center"/>
      <protection locked="0"/>
    </xf>
    <xf numFmtId="0" fontId="14" fillId="19" borderId="55" xfId="0" applyFont="1" applyFill="1" applyBorder="1" applyAlignment="1" applyProtection="1">
      <alignment horizontal="left" vertical="center"/>
      <protection locked="0"/>
    </xf>
    <xf numFmtId="0" fontId="14" fillId="19" borderId="0" xfId="0" applyFont="1" applyFill="1" applyBorder="1" applyAlignment="1" applyProtection="1">
      <alignment horizontal="left" vertical="center"/>
      <protection locked="0"/>
    </xf>
    <xf numFmtId="0" fontId="14" fillId="19" borderId="63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6" fillId="3" borderId="28" xfId="0" applyFont="1" applyFill="1" applyBorder="1" applyAlignment="1" applyProtection="1">
      <alignment horizontal="center" vertical="center"/>
      <protection locked="0"/>
    </xf>
    <xf numFmtId="0" fontId="6" fillId="3" borderId="33" xfId="0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0" fontId="1" fillId="11" borderId="11" xfId="0" applyFont="1" applyFill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14" fillId="8" borderId="38" xfId="0" applyFont="1" applyFill="1" applyBorder="1" applyAlignment="1" applyProtection="1">
      <alignment horizontal="center" vertical="center"/>
      <protection locked="0"/>
    </xf>
    <xf numFmtId="0" fontId="14" fillId="8" borderId="40" xfId="0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53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4" fillId="7" borderId="16" xfId="0" applyFont="1" applyFill="1" applyBorder="1" applyAlignment="1" applyProtection="1">
      <alignment horizontal="center" vertical="center"/>
      <protection locked="0"/>
    </xf>
    <xf numFmtId="0" fontId="14" fillId="7" borderId="66" xfId="0" applyFont="1" applyFill="1" applyBorder="1" applyAlignment="1" applyProtection="1">
      <alignment horizontal="center" vertical="center"/>
      <protection locked="0"/>
    </xf>
    <xf numFmtId="0" fontId="14" fillId="7" borderId="17" xfId="0" applyFont="1" applyFill="1" applyBorder="1" applyAlignment="1" applyProtection="1">
      <alignment horizontal="center" vertical="center"/>
      <protection locked="0"/>
    </xf>
    <xf numFmtId="0" fontId="14" fillId="7" borderId="71" xfId="0" applyFont="1" applyFill="1" applyBorder="1" applyAlignment="1" applyProtection="1">
      <alignment horizontal="center" vertical="center"/>
      <protection locked="0"/>
    </xf>
    <xf numFmtId="0" fontId="14" fillId="2" borderId="27" xfId="0" applyFont="1" applyFill="1" applyBorder="1" applyAlignment="1" applyProtection="1">
      <alignment horizontal="center" vertical="center"/>
      <protection locked="0"/>
    </xf>
    <xf numFmtId="0" fontId="14" fillId="0" borderId="70" xfId="0" applyFont="1" applyBorder="1" applyAlignment="1" applyProtection="1">
      <alignment horizontal="center" vertical="center"/>
      <protection locked="0"/>
    </xf>
    <xf numFmtId="0" fontId="14" fillId="7" borderId="19" xfId="0" applyFont="1" applyFill="1" applyBorder="1" applyAlignment="1" applyProtection="1">
      <alignment horizontal="center" vertical="center"/>
      <protection locked="0"/>
    </xf>
    <xf numFmtId="0" fontId="14" fillId="7" borderId="20" xfId="0" applyFont="1" applyFill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71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0" fontId="14" fillId="14" borderId="70" xfId="0" applyFont="1" applyFill="1" applyBorder="1" applyAlignment="1" applyProtection="1">
      <alignment horizontal="center" vertical="center"/>
      <protection locked="0"/>
    </xf>
    <xf numFmtId="0" fontId="14" fillId="13" borderId="16" xfId="0" applyFont="1" applyFill="1" applyBorder="1" applyAlignment="1" applyProtection="1">
      <alignment horizontal="center" vertical="center"/>
      <protection locked="0"/>
    </xf>
    <xf numFmtId="0" fontId="14" fillId="13" borderId="19" xfId="0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0" fontId="13" fillId="0" borderId="68" xfId="0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Wąski" xfId="1"/>
  </cellStyles>
  <dxfs count="18"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41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53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CCFFCC"/>
      <color rgb="FFFFFF99"/>
      <color rgb="FFCCFFFF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AH87"/>
  <sheetViews>
    <sheetView showGridLines="0" showZeros="0" zoomScale="60" zoomScaleNormal="60" zoomScaleSheetLayoutView="75" workbookViewId="0">
      <pane xSplit="17" ySplit="7" topLeftCell="R8" activePane="bottomRight" state="frozen"/>
      <selection activeCell="B1" sqref="B1"/>
      <selection pane="topRight" activeCell="K1" sqref="K1"/>
      <selection pane="bottomLeft" activeCell="B7" sqref="B7"/>
      <selection pane="bottomRight" activeCell="C24" sqref="C24"/>
    </sheetView>
  </sheetViews>
  <sheetFormatPr defaultColWidth="9.1796875" defaultRowHeight="12.5"/>
  <cols>
    <col min="1" max="1" width="6.7265625" style="3" hidden="1" customWidth="1"/>
    <col min="2" max="2" width="11.7265625" style="35" customWidth="1"/>
    <col min="3" max="3" width="118.453125" style="1" customWidth="1"/>
    <col min="4" max="4" width="68.453125" style="1" customWidth="1"/>
    <col min="5" max="5" width="62.7265625" style="1" customWidth="1"/>
    <col min="6" max="6" width="22.26953125" style="1" customWidth="1"/>
    <col min="7" max="7" width="5.54296875" style="1" customWidth="1"/>
    <col min="8" max="8" width="14.54296875" style="1" customWidth="1"/>
    <col min="9" max="9" width="5.7265625" style="1" customWidth="1"/>
    <col min="10" max="10" width="48.54296875" style="1" customWidth="1"/>
    <col min="11" max="11" width="14.54296875" style="1" customWidth="1"/>
    <col min="12" max="12" width="7.453125" style="55" customWidth="1"/>
    <col min="13" max="13" width="7" style="55" customWidth="1"/>
    <col min="14" max="15" width="5.7265625" style="55" customWidth="1"/>
    <col min="16" max="16" width="7.26953125" style="55" customWidth="1"/>
    <col min="17" max="17" width="12.1796875" style="55" customWidth="1"/>
    <col min="18" max="19" width="9.1796875" style="1"/>
    <col min="20" max="20" width="20.81640625" style="1" customWidth="1"/>
    <col min="21" max="16384" width="9.1796875" style="1"/>
  </cols>
  <sheetData>
    <row r="1" spans="1:20" ht="15" customHeight="1">
      <c r="C1" s="5"/>
      <c r="D1" s="5"/>
      <c r="E1" s="5"/>
      <c r="F1" s="6"/>
      <c r="G1" s="6"/>
      <c r="H1" s="6"/>
      <c r="I1" s="6"/>
      <c r="J1" s="6"/>
      <c r="K1" s="6"/>
      <c r="L1" s="196"/>
      <c r="M1" s="45"/>
      <c r="N1" s="196"/>
      <c r="O1" s="196"/>
      <c r="P1" s="196"/>
      <c r="Q1" s="196"/>
    </row>
    <row r="2" spans="1:20" ht="15" customHeight="1">
      <c r="C2" s="222" t="s">
        <v>114</v>
      </c>
      <c r="D2" s="56" t="s">
        <v>30</v>
      </c>
      <c r="E2" s="222"/>
      <c r="F2" s="56"/>
      <c r="G2" s="56"/>
      <c r="H2" s="5"/>
      <c r="I2" s="5"/>
      <c r="J2" s="5"/>
      <c r="K2" s="58" t="s">
        <v>118</v>
      </c>
      <c r="L2" s="504">
        <v>41080</v>
      </c>
      <c r="M2" s="504"/>
      <c r="N2" s="504"/>
      <c r="O2" s="504"/>
      <c r="P2" s="504"/>
      <c r="Q2" s="196"/>
    </row>
    <row r="3" spans="1:20" ht="15" customHeight="1">
      <c r="C3" s="222" t="s">
        <v>119</v>
      </c>
      <c r="D3" s="56" t="s">
        <v>120</v>
      </c>
      <c r="E3" s="222"/>
      <c r="F3" s="56"/>
      <c r="G3" s="56"/>
      <c r="H3" s="5"/>
      <c r="I3" s="5"/>
      <c r="J3" s="5"/>
      <c r="K3" s="58"/>
      <c r="L3" s="225"/>
      <c r="M3" s="225"/>
      <c r="N3" s="225"/>
      <c r="O3" s="225"/>
      <c r="P3" s="225"/>
      <c r="Q3" s="196"/>
    </row>
    <row r="4" spans="1:20" ht="15" customHeight="1">
      <c r="C4" s="58" t="s">
        <v>13</v>
      </c>
      <c r="D4" s="56" t="s">
        <v>16</v>
      </c>
      <c r="E4" s="58"/>
      <c r="F4" s="56"/>
      <c r="G4" s="56"/>
      <c r="H4" s="6"/>
      <c r="I4" s="6"/>
      <c r="J4" s="6"/>
      <c r="K4" s="224" t="s">
        <v>116</v>
      </c>
      <c r="L4" s="505" t="s">
        <v>117</v>
      </c>
      <c r="M4" s="505"/>
      <c r="N4" s="505"/>
      <c r="O4" s="505"/>
      <c r="P4" s="505"/>
      <c r="Q4" s="196"/>
    </row>
    <row r="5" spans="1:20" ht="15" customHeight="1">
      <c r="C5" s="7"/>
      <c r="D5" s="7"/>
      <c r="E5" s="7"/>
      <c r="F5" s="8"/>
      <c r="G5" s="8"/>
      <c r="H5" s="8"/>
      <c r="I5" s="8"/>
      <c r="J5" s="8"/>
      <c r="K5" s="8"/>
      <c r="L5" s="47"/>
      <c r="M5" s="196"/>
      <c r="N5" s="196"/>
      <c r="O5" s="196"/>
      <c r="P5" s="196"/>
      <c r="Q5" s="196"/>
    </row>
    <row r="6" spans="1:20" ht="25" customHeight="1">
      <c r="C6" s="506" t="s">
        <v>108</v>
      </c>
      <c r="D6" s="507"/>
      <c r="E6" s="508"/>
      <c r="F6" s="506" t="s">
        <v>17</v>
      </c>
      <c r="G6" s="507"/>
      <c r="H6" s="507"/>
      <c r="I6" s="507"/>
      <c r="J6" s="507"/>
      <c r="K6" s="508"/>
      <c r="L6" s="583" t="s">
        <v>12</v>
      </c>
      <c r="M6" s="584"/>
      <c r="N6" s="584"/>
      <c r="O6" s="584"/>
      <c r="P6" s="584"/>
      <c r="Q6" s="585"/>
    </row>
    <row r="7" spans="1:20" ht="25" customHeight="1">
      <c r="C7" s="509"/>
      <c r="D7" s="510"/>
      <c r="E7" s="511"/>
      <c r="F7" s="509"/>
      <c r="G7" s="510"/>
      <c r="H7" s="510"/>
      <c r="I7" s="510"/>
      <c r="J7" s="510"/>
      <c r="K7" s="511"/>
      <c r="L7" s="9" t="s">
        <v>0</v>
      </c>
      <c r="M7" s="10" t="s">
        <v>1</v>
      </c>
      <c r="N7" s="10" t="s">
        <v>2</v>
      </c>
      <c r="O7" s="11" t="s">
        <v>3</v>
      </c>
      <c r="P7" s="12" t="s">
        <v>4</v>
      </c>
      <c r="Q7" s="13" t="s">
        <v>18</v>
      </c>
    </row>
    <row r="8" spans="1:20" ht="25" customHeight="1">
      <c r="A8" s="3">
        <v>2</v>
      </c>
      <c r="C8" s="202"/>
      <c r="D8" s="202"/>
      <c r="E8" s="202"/>
      <c r="F8" s="577" t="s">
        <v>109</v>
      </c>
      <c r="G8" s="578"/>
      <c r="H8" s="578"/>
      <c r="I8" s="578"/>
      <c r="J8" s="578"/>
      <c r="K8" s="579"/>
      <c r="L8" s="108">
        <f t="shared" ref="L8:Q8" si="0">SUM(L9:L18)</f>
        <v>80</v>
      </c>
      <c r="M8" s="119">
        <f t="shared" si="0"/>
        <v>88</v>
      </c>
      <c r="N8" s="119">
        <f t="shared" si="0"/>
        <v>0</v>
      </c>
      <c r="O8" s="120">
        <f t="shared" si="0"/>
        <v>0</v>
      </c>
      <c r="P8" s="121">
        <f t="shared" si="0"/>
        <v>168</v>
      </c>
      <c r="Q8" s="107">
        <f t="shared" si="0"/>
        <v>20</v>
      </c>
    </row>
    <row r="9" spans="1:20" ht="2.25" customHeight="1">
      <c r="A9" s="3">
        <v>1</v>
      </c>
      <c r="C9" s="207"/>
      <c r="D9" s="207"/>
      <c r="E9" s="207"/>
      <c r="F9" s="580"/>
      <c r="G9" s="581"/>
      <c r="H9" s="581"/>
      <c r="I9" s="581"/>
      <c r="J9" s="581"/>
      <c r="K9" s="582"/>
      <c r="L9" s="39"/>
      <c r="M9" s="40"/>
      <c r="N9" s="40"/>
      <c r="O9" s="42"/>
      <c r="P9" s="41"/>
      <c r="Q9" s="64"/>
    </row>
    <row r="10" spans="1:20" s="2" customFormat="1" ht="25" customHeight="1">
      <c r="A10" s="4"/>
      <c r="B10" s="36"/>
      <c r="C10" s="565"/>
      <c r="D10" s="226"/>
      <c r="E10" s="226"/>
      <c r="F10" s="567" t="s">
        <v>53</v>
      </c>
      <c r="G10" s="217">
        <v>1</v>
      </c>
      <c r="H10" s="570" t="s">
        <v>48</v>
      </c>
      <c r="I10" s="570"/>
      <c r="J10" s="570"/>
      <c r="K10" s="571"/>
      <c r="L10" s="151">
        <f>'Plan kierunku'!L10</f>
        <v>16</v>
      </c>
      <c r="M10" s="152">
        <f>'Plan kierunku'!M10</f>
        <v>8</v>
      </c>
      <c r="N10" s="152">
        <f>'Plan kierunku'!N10</f>
        <v>0</v>
      </c>
      <c r="O10" s="153">
        <f>'Plan kierunku'!O10</f>
        <v>0</v>
      </c>
      <c r="P10" s="154">
        <f>'Plan kierunku'!P10</f>
        <v>24</v>
      </c>
      <c r="Q10" s="79">
        <f>'Plan kierunku'!Q10</f>
        <v>3</v>
      </c>
      <c r="R10" s="7">
        <f>P10-S10</f>
        <v>-6</v>
      </c>
      <c r="S10" s="7">
        <v>30</v>
      </c>
      <c r="T10" s="586"/>
    </row>
    <row r="11" spans="1:20" s="2" customFormat="1" ht="25" customHeight="1">
      <c r="A11" s="4"/>
      <c r="B11" s="36"/>
      <c r="C11" s="565"/>
      <c r="D11" s="226"/>
      <c r="E11" s="226"/>
      <c r="F11" s="568"/>
      <c r="G11" s="217">
        <v>2</v>
      </c>
      <c r="H11" s="570" t="s">
        <v>62</v>
      </c>
      <c r="I11" s="570"/>
      <c r="J11" s="570"/>
      <c r="K11" s="571"/>
      <c r="L11" s="151">
        <f>'Plan kierunku'!L11</f>
        <v>16</v>
      </c>
      <c r="M11" s="152">
        <f>'Plan kierunku'!M11</f>
        <v>0</v>
      </c>
      <c r="N11" s="152">
        <f>'Plan kierunku'!N11</f>
        <v>0</v>
      </c>
      <c r="O11" s="153">
        <f>'Plan kierunku'!O11</f>
        <v>0</v>
      </c>
      <c r="P11" s="154">
        <f>'Plan kierunku'!P11</f>
        <v>16</v>
      </c>
      <c r="Q11" s="79">
        <f>'Plan kierunku'!Q11</f>
        <v>2</v>
      </c>
      <c r="R11" s="7">
        <f t="shared" ref="R11:R69" si="1">P11-S11</f>
        <v>16</v>
      </c>
      <c r="S11" s="7"/>
      <c r="T11" s="586"/>
    </row>
    <row r="12" spans="1:20" s="2" customFormat="1" ht="25" customHeight="1">
      <c r="A12" s="4"/>
      <c r="B12" s="36"/>
      <c r="C12" s="565"/>
      <c r="D12" s="226"/>
      <c r="E12" s="226"/>
      <c r="F12" s="568"/>
      <c r="G12" s="217">
        <v>3</v>
      </c>
      <c r="H12" s="570" t="s">
        <v>61</v>
      </c>
      <c r="I12" s="570"/>
      <c r="J12" s="570"/>
      <c r="K12" s="571"/>
      <c r="L12" s="151">
        <f>'Plan kierunku'!L12</f>
        <v>16</v>
      </c>
      <c r="M12" s="152">
        <f>'Plan kierunku'!M12</f>
        <v>0</v>
      </c>
      <c r="N12" s="152">
        <f>'Plan kierunku'!N12</f>
        <v>0</v>
      </c>
      <c r="O12" s="153">
        <f>'Plan kierunku'!O12</f>
        <v>0</v>
      </c>
      <c r="P12" s="154">
        <f>'Plan kierunku'!P12</f>
        <v>16</v>
      </c>
      <c r="Q12" s="79">
        <f>'Plan kierunku'!Q12</f>
        <v>3</v>
      </c>
      <c r="R12" s="7">
        <f t="shared" si="1"/>
        <v>-14</v>
      </c>
      <c r="S12" s="7">
        <v>30</v>
      </c>
      <c r="T12" s="586"/>
    </row>
    <row r="13" spans="1:20" s="2" customFormat="1" ht="25" customHeight="1">
      <c r="A13" s="4"/>
      <c r="B13" s="36"/>
      <c r="C13" s="565"/>
      <c r="D13" s="226"/>
      <c r="E13" s="226"/>
      <c r="F13" s="568"/>
      <c r="G13" s="217">
        <v>4</v>
      </c>
      <c r="H13" s="570" t="s">
        <v>52</v>
      </c>
      <c r="I13" s="570"/>
      <c r="J13" s="570"/>
      <c r="K13" s="571"/>
      <c r="L13" s="151">
        <f>'Plan kierunku'!L14</f>
        <v>16</v>
      </c>
      <c r="M13" s="152">
        <f>'Plan kierunku'!M14</f>
        <v>0</v>
      </c>
      <c r="N13" s="152">
        <f>'Plan kierunku'!N14</f>
        <v>0</v>
      </c>
      <c r="O13" s="153">
        <f>'Plan kierunku'!O14</f>
        <v>0</v>
      </c>
      <c r="P13" s="154">
        <f>'Plan kierunku'!P14</f>
        <v>16</v>
      </c>
      <c r="Q13" s="79">
        <f>'Plan kierunku'!Q14</f>
        <v>3</v>
      </c>
      <c r="R13" s="7">
        <f t="shared" si="1"/>
        <v>1</v>
      </c>
      <c r="S13" s="7">
        <v>15</v>
      </c>
      <c r="T13" s="586"/>
    </row>
    <row r="14" spans="1:20" s="2" customFormat="1" ht="25" customHeight="1">
      <c r="A14" s="4"/>
      <c r="B14" s="36"/>
      <c r="C14" s="565"/>
      <c r="D14" s="226"/>
      <c r="E14" s="226"/>
      <c r="F14" s="568"/>
      <c r="G14" s="217">
        <v>5</v>
      </c>
      <c r="H14" s="587" t="s">
        <v>64</v>
      </c>
      <c r="I14" s="570"/>
      <c r="J14" s="570"/>
      <c r="K14" s="571"/>
      <c r="L14" s="151">
        <f>'Plan kierunku'!L15</f>
        <v>0</v>
      </c>
      <c r="M14" s="152">
        <f>'Plan kierunku'!M15</f>
        <v>0</v>
      </c>
      <c r="N14" s="152">
        <f>'Plan kierunku'!N15</f>
        <v>0</v>
      </c>
      <c r="O14" s="153">
        <f>'Plan kierunku'!O15</f>
        <v>0</v>
      </c>
      <c r="P14" s="154">
        <f>'Plan kierunku'!P15</f>
        <v>0</v>
      </c>
      <c r="Q14" s="79">
        <f>'Plan kierunku'!Q15</f>
        <v>0</v>
      </c>
      <c r="R14" s="7">
        <f t="shared" si="1"/>
        <v>-30</v>
      </c>
      <c r="S14" s="7">
        <v>30</v>
      </c>
      <c r="T14" s="586"/>
    </row>
    <row r="15" spans="1:20" s="2" customFormat="1" ht="25" customHeight="1">
      <c r="A15" s="4"/>
      <c r="B15" s="36"/>
      <c r="C15" s="565"/>
      <c r="D15" s="226"/>
      <c r="E15" s="226"/>
      <c r="F15" s="568"/>
      <c r="G15" s="217">
        <v>6</v>
      </c>
      <c r="H15" s="570" t="s">
        <v>49</v>
      </c>
      <c r="I15" s="570"/>
      <c r="J15" s="570"/>
      <c r="K15" s="571"/>
      <c r="L15" s="151">
        <f>'Plan kierunku'!L16</f>
        <v>0</v>
      </c>
      <c r="M15" s="152">
        <f>'Plan kierunku'!M16</f>
        <v>64</v>
      </c>
      <c r="N15" s="152">
        <f>'Plan kierunku'!N16</f>
        <v>0</v>
      </c>
      <c r="O15" s="153">
        <f>'Plan kierunku'!O16</f>
        <v>0</v>
      </c>
      <c r="P15" s="154">
        <f>'Plan kierunku'!P16</f>
        <v>64</v>
      </c>
      <c r="Q15" s="79">
        <f>'Plan kierunku'!Q16</f>
        <v>8</v>
      </c>
      <c r="R15" s="7">
        <f t="shared" si="1"/>
        <v>-56</v>
      </c>
      <c r="S15" s="7">
        <v>120</v>
      </c>
      <c r="T15" s="586"/>
    </row>
    <row r="16" spans="1:20" s="2" customFormat="1" ht="25" customHeight="1">
      <c r="A16" s="4"/>
      <c r="B16" s="36"/>
      <c r="C16" s="565"/>
      <c r="D16" s="226"/>
      <c r="E16" s="226"/>
      <c r="F16" s="568"/>
      <c r="G16" s="217">
        <v>7</v>
      </c>
      <c r="H16" s="570" t="s">
        <v>50</v>
      </c>
      <c r="I16" s="570"/>
      <c r="J16" s="570"/>
      <c r="K16" s="571"/>
      <c r="L16" s="151">
        <f>'Plan kierunku'!L17</f>
        <v>0</v>
      </c>
      <c r="M16" s="152">
        <f>'Plan kierunku'!M17</f>
        <v>16</v>
      </c>
      <c r="N16" s="152">
        <f>'Plan kierunku'!N17</f>
        <v>0</v>
      </c>
      <c r="O16" s="153">
        <f>'Plan kierunku'!O17</f>
        <v>0</v>
      </c>
      <c r="P16" s="154">
        <f>'Plan kierunku'!P17</f>
        <v>16</v>
      </c>
      <c r="Q16" s="79">
        <f>'Plan kierunku'!Q17</f>
        <v>0</v>
      </c>
      <c r="R16" s="7">
        <f t="shared" si="1"/>
        <v>-44</v>
      </c>
      <c r="S16" s="7">
        <v>60</v>
      </c>
      <c r="T16" s="586"/>
    </row>
    <row r="17" spans="1:34" s="2" customFormat="1" ht="25" customHeight="1">
      <c r="A17" s="4"/>
      <c r="B17" s="36"/>
      <c r="C17" s="566"/>
      <c r="D17" s="227"/>
      <c r="E17" s="227"/>
      <c r="F17" s="569"/>
      <c r="G17" s="217">
        <v>8</v>
      </c>
      <c r="H17" s="570" t="s">
        <v>51</v>
      </c>
      <c r="I17" s="570"/>
      <c r="J17" s="570"/>
      <c r="K17" s="571"/>
      <c r="L17" s="151">
        <f>'Plan kierunku'!L18</f>
        <v>16</v>
      </c>
      <c r="M17" s="152">
        <f>'Plan kierunku'!M18</f>
        <v>0</v>
      </c>
      <c r="N17" s="152">
        <f>'Plan kierunku'!N18</f>
        <v>0</v>
      </c>
      <c r="O17" s="153">
        <f>'Plan kierunku'!O18</f>
        <v>0</v>
      </c>
      <c r="P17" s="154">
        <f>'Plan kierunku'!P18</f>
        <v>16</v>
      </c>
      <c r="Q17" s="79">
        <f>'Plan kierunku'!Q18</f>
        <v>1</v>
      </c>
      <c r="R17" s="7">
        <f t="shared" si="1"/>
        <v>1</v>
      </c>
      <c r="S17" s="7">
        <v>15</v>
      </c>
      <c r="T17" s="586"/>
    </row>
    <row r="18" spans="1:34" s="2" customFormat="1" ht="2.25" customHeight="1">
      <c r="A18" s="4"/>
      <c r="B18" s="36"/>
      <c r="C18" s="208"/>
      <c r="D18" s="208"/>
      <c r="E18" s="208"/>
      <c r="F18" s="198"/>
      <c r="G18" s="190"/>
      <c r="H18" s="190"/>
      <c r="I18" s="190"/>
      <c r="J18" s="190"/>
      <c r="K18" s="191"/>
      <c r="L18" s="151">
        <f>'Plan kierunku'!L19</f>
        <v>0</v>
      </c>
      <c r="M18" s="152">
        <f>'Plan kierunku'!M19</f>
        <v>0</v>
      </c>
      <c r="N18" s="152">
        <f>'Plan kierunku'!N19</f>
        <v>0</v>
      </c>
      <c r="O18" s="153">
        <f>'Plan kierunku'!O19</f>
        <v>0</v>
      </c>
      <c r="P18" s="154">
        <f>'Plan kierunku'!P19</f>
        <v>0</v>
      </c>
      <c r="Q18" s="79">
        <f>'Plan kierunku'!Q19</f>
        <v>0</v>
      </c>
      <c r="R18" s="7">
        <f t="shared" si="1"/>
        <v>0</v>
      </c>
      <c r="S18" s="7"/>
      <c r="T18" s="200"/>
    </row>
    <row r="19" spans="1:34" ht="24.75" customHeight="1">
      <c r="A19" s="3">
        <v>2</v>
      </c>
      <c r="C19" s="203" t="s">
        <v>123</v>
      </c>
      <c r="D19" s="203" t="s">
        <v>124</v>
      </c>
      <c r="E19" s="203" t="s">
        <v>125</v>
      </c>
      <c r="F19" s="573" t="s">
        <v>110</v>
      </c>
      <c r="G19" s="574"/>
      <c r="H19" s="574"/>
      <c r="I19" s="574"/>
      <c r="J19" s="574"/>
      <c r="K19" s="575"/>
      <c r="L19" s="243">
        <f>'Plan kierunku'!L20</f>
        <v>192</v>
      </c>
      <c r="M19" s="244">
        <f>'Plan kierunku'!M20</f>
        <v>80</v>
      </c>
      <c r="N19" s="244">
        <f>'Plan kierunku'!N20</f>
        <v>80</v>
      </c>
      <c r="O19" s="245">
        <f>'Plan kierunku'!O20</f>
        <v>48</v>
      </c>
      <c r="P19" s="246">
        <f>'Plan kierunku'!P20</f>
        <v>400</v>
      </c>
      <c r="Q19" s="79">
        <f>'Plan kierunku'!Q20</f>
        <v>60</v>
      </c>
      <c r="R19" s="7"/>
      <c r="S19" s="5"/>
      <c r="T19" s="201"/>
    </row>
    <row r="20" spans="1:34" ht="2.25" customHeight="1">
      <c r="A20" s="3">
        <v>1</v>
      </c>
      <c r="C20" s="207"/>
      <c r="D20" s="207"/>
      <c r="E20" s="207"/>
      <c r="F20" s="556"/>
      <c r="G20" s="557"/>
      <c r="H20" s="557"/>
      <c r="I20" s="557"/>
      <c r="J20" s="557"/>
      <c r="K20" s="558"/>
      <c r="L20" s="151">
        <f>'Plan kierunku'!L21</f>
        <v>0</v>
      </c>
      <c r="M20" s="152">
        <f>'Plan kierunku'!M21</f>
        <v>0</v>
      </c>
      <c r="N20" s="152">
        <f>'Plan kierunku'!N21</f>
        <v>0</v>
      </c>
      <c r="O20" s="153">
        <f>'Plan kierunku'!O21</f>
        <v>0</v>
      </c>
      <c r="P20" s="154">
        <f>'Plan kierunku'!P21</f>
        <v>0</v>
      </c>
      <c r="Q20" s="79">
        <f>'Plan kierunku'!Q21</f>
        <v>0</v>
      </c>
      <c r="R20" s="7">
        <f t="shared" si="1"/>
        <v>0</v>
      </c>
      <c r="S20" s="5"/>
      <c r="T20" s="201"/>
    </row>
    <row r="21" spans="1:34" s="2" customFormat="1" ht="52.5" customHeight="1">
      <c r="A21" s="4"/>
      <c r="B21" s="36"/>
      <c r="C21" s="576" t="s">
        <v>121</v>
      </c>
      <c r="D21" s="228"/>
      <c r="E21" s="228"/>
      <c r="F21" s="563" t="s">
        <v>71</v>
      </c>
      <c r="G21" s="217">
        <v>1</v>
      </c>
      <c r="H21" s="527" t="s">
        <v>35</v>
      </c>
      <c r="I21" s="527"/>
      <c r="J21" s="527"/>
      <c r="K21" s="527"/>
      <c r="L21" s="151">
        <f>'Plan kierunku'!L22</f>
        <v>16</v>
      </c>
      <c r="M21" s="152">
        <f>'Plan kierunku'!M22</f>
        <v>16</v>
      </c>
      <c r="N21" s="152">
        <f>'Plan kierunku'!N22</f>
        <v>0</v>
      </c>
      <c r="O21" s="153">
        <f>'Plan kierunku'!O22</f>
        <v>0</v>
      </c>
      <c r="P21" s="154">
        <f>'Plan kierunku'!P22</f>
        <v>32</v>
      </c>
      <c r="Q21" s="79">
        <f>'Plan kierunku'!Q22</f>
        <v>5</v>
      </c>
      <c r="R21" s="7">
        <f t="shared" si="1"/>
        <v>-28</v>
      </c>
      <c r="S21" s="7">
        <v>60</v>
      </c>
      <c r="T21" s="572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s="2" customFormat="1" ht="52.5" customHeight="1">
      <c r="A22" s="4"/>
      <c r="B22" s="36"/>
      <c r="C22" s="502"/>
      <c r="D22" s="229"/>
      <c r="E22" s="229"/>
      <c r="F22" s="559"/>
      <c r="G22" s="217">
        <v>2</v>
      </c>
      <c r="H22" s="527" t="s">
        <v>34</v>
      </c>
      <c r="I22" s="527"/>
      <c r="J22" s="527"/>
      <c r="K22" s="527"/>
      <c r="L22" s="151">
        <f>'Plan kierunku'!L23</f>
        <v>16</v>
      </c>
      <c r="M22" s="152">
        <f>'Plan kierunku'!M23</f>
        <v>16</v>
      </c>
      <c r="N22" s="152">
        <f>'Plan kierunku'!N23</f>
        <v>0</v>
      </c>
      <c r="O22" s="153">
        <f>'Plan kierunku'!O23</f>
        <v>0</v>
      </c>
      <c r="P22" s="154">
        <f>'Plan kierunku'!P23</f>
        <v>32</v>
      </c>
      <c r="Q22" s="79">
        <f>'Plan kierunku'!Q23</f>
        <v>4</v>
      </c>
      <c r="R22" s="7">
        <f t="shared" si="1"/>
        <v>-58</v>
      </c>
      <c r="S22" s="7">
        <v>90</v>
      </c>
      <c r="T22" s="572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s="2" customFormat="1" ht="52.5" customHeight="1">
      <c r="A23" s="4"/>
      <c r="B23" s="36"/>
      <c r="C23" s="503"/>
      <c r="D23" s="230"/>
      <c r="E23" s="230"/>
      <c r="F23" s="564"/>
      <c r="G23" s="218">
        <v>3</v>
      </c>
      <c r="H23" s="561" t="s">
        <v>94</v>
      </c>
      <c r="I23" s="562"/>
      <c r="J23" s="562"/>
      <c r="K23" s="126" t="s">
        <v>95</v>
      </c>
      <c r="L23" s="151">
        <f>'Plan kierunku'!L25</f>
        <v>16</v>
      </c>
      <c r="M23" s="152">
        <f>'Plan kierunku'!M25</f>
        <v>8</v>
      </c>
      <c r="N23" s="152">
        <f>'Plan kierunku'!N25</f>
        <v>0</v>
      </c>
      <c r="O23" s="153">
        <f>'Plan kierunku'!O25</f>
        <v>16</v>
      </c>
      <c r="P23" s="154">
        <f>'Plan kierunku'!P25</f>
        <v>40</v>
      </c>
      <c r="Q23" s="79">
        <f>'Plan kierunku'!Q25</f>
        <v>5</v>
      </c>
      <c r="R23" s="7">
        <f t="shared" si="1"/>
        <v>10</v>
      </c>
      <c r="S23" s="7">
        <v>30</v>
      </c>
      <c r="T23" s="572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s="2" customFormat="1" ht="52.5" customHeight="1">
      <c r="A24" s="4"/>
      <c r="B24" s="36"/>
      <c r="C24" s="209"/>
      <c r="D24" s="209"/>
      <c r="E24" s="209"/>
      <c r="F24" s="559" t="s">
        <v>72</v>
      </c>
      <c r="G24" s="217">
        <v>4</v>
      </c>
      <c r="H24" s="527" t="s">
        <v>28</v>
      </c>
      <c r="I24" s="527"/>
      <c r="J24" s="527"/>
      <c r="K24" s="527"/>
      <c r="L24" s="151">
        <f>'Plan kierunku'!L26</f>
        <v>24</v>
      </c>
      <c r="M24" s="152">
        <f>'Plan kierunku'!M26</f>
        <v>8</v>
      </c>
      <c r="N24" s="152">
        <f>'Plan kierunku'!N26</f>
        <v>0</v>
      </c>
      <c r="O24" s="153">
        <f>'Plan kierunku'!O26</f>
        <v>0</v>
      </c>
      <c r="P24" s="154">
        <f>'Plan kierunku'!P26</f>
        <v>32</v>
      </c>
      <c r="Q24" s="79">
        <f>'Plan kierunku'!Q26</f>
        <v>6</v>
      </c>
      <c r="R24" s="7">
        <f t="shared" si="1"/>
        <v>-58</v>
      </c>
      <c r="S24" s="7">
        <v>90</v>
      </c>
      <c r="T24" s="560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s="2" customFormat="1" ht="52.5" customHeight="1">
      <c r="A25" s="4"/>
      <c r="B25" s="36"/>
      <c r="C25" s="209"/>
      <c r="D25" s="209"/>
      <c r="E25" s="209"/>
      <c r="F25" s="559"/>
      <c r="G25" s="217">
        <v>5</v>
      </c>
      <c r="H25" s="527" t="s">
        <v>19</v>
      </c>
      <c r="I25" s="527"/>
      <c r="J25" s="527"/>
      <c r="K25" s="527"/>
      <c r="L25" s="151">
        <f>'Plan kierunku'!L28</f>
        <v>32</v>
      </c>
      <c r="M25" s="152">
        <f>'Plan kierunku'!M28</f>
        <v>16</v>
      </c>
      <c r="N25" s="152">
        <f>'Plan kierunku'!N28</f>
        <v>0</v>
      </c>
      <c r="O25" s="153">
        <f>'Plan kierunku'!O28</f>
        <v>0</v>
      </c>
      <c r="P25" s="154">
        <f>'Plan kierunku'!P28</f>
        <v>48</v>
      </c>
      <c r="Q25" s="79">
        <f>'Plan kierunku'!Q28</f>
        <v>7</v>
      </c>
      <c r="R25" s="7">
        <f t="shared" si="1"/>
        <v>-42</v>
      </c>
      <c r="S25" s="7">
        <v>90</v>
      </c>
      <c r="T25" s="560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s="2" customFormat="1" ht="52.5" customHeight="1">
      <c r="A26" s="4"/>
      <c r="B26" s="36"/>
      <c r="C26" s="209"/>
      <c r="D26" s="209"/>
      <c r="E26" s="209"/>
      <c r="F26" s="559"/>
      <c r="G26" s="217">
        <v>6</v>
      </c>
      <c r="H26" s="527" t="s">
        <v>60</v>
      </c>
      <c r="I26" s="527"/>
      <c r="J26" s="527"/>
      <c r="K26" s="527"/>
      <c r="L26" s="151">
        <f>'Plan kierunku'!L30</f>
        <v>8</v>
      </c>
      <c r="M26" s="152">
        <f>'Plan kierunku'!M30</f>
        <v>0</v>
      </c>
      <c r="N26" s="152">
        <f>'Plan kierunku'!N30</f>
        <v>0</v>
      </c>
      <c r="O26" s="153">
        <f>'Plan kierunku'!O30</f>
        <v>0</v>
      </c>
      <c r="P26" s="154">
        <f>'Plan kierunku'!P30</f>
        <v>8</v>
      </c>
      <c r="Q26" s="79">
        <f>'Plan kierunku'!Q30</f>
        <v>2</v>
      </c>
      <c r="R26" s="7">
        <f t="shared" si="1"/>
        <v>-97</v>
      </c>
      <c r="S26" s="7">
        <v>105</v>
      </c>
      <c r="T26" s="560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s="2" customFormat="1" ht="52.5" customHeight="1">
      <c r="A27" s="4"/>
      <c r="B27" s="36"/>
      <c r="C27" s="209"/>
      <c r="D27" s="209"/>
      <c r="E27" s="209"/>
      <c r="F27" s="559"/>
      <c r="G27" s="218">
        <v>7</v>
      </c>
      <c r="H27" s="561" t="s">
        <v>63</v>
      </c>
      <c r="I27" s="562"/>
      <c r="J27" s="562"/>
      <c r="K27" s="126" t="s">
        <v>96</v>
      </c>
      <c r="L27" s="151">
        <f>'Plan kierunku'!L31</f>
        <v>16</v>
      </c>
      <c r="M27" s="152">
        <f>'Plan kierunku'!M31</f>
        <v>0</v>
      </c>
      <c r="N27" s="152">
        <f>'Plan kierunku'!N31</f>
        <v>0</v>
      </c>
      <c r="O27" s="153">
        <f>'Plan kierunku'!O31</f>
        <v>16</v>
      </c>
      <c r="P27" s="154">
        <f>'Plan kierunku'!P31</f>
        <v>32</v>
      </c>
      <c r="Q27" s="79">
        <f>'Plan kierunku'!Q31</f>
        <v>4</v>
      </c>
      <c r="R27" s="7">
        <f t="shared" si="1"/>
        <v>-13</v>
      </c>
      <c r="S27" s="7">
        <v>45</v>
      </c>
      <c r="T27" s="560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s="2" customFormat="1" ht="52.5" customHeight="1">
      <c r="A28" s="4"/>
      <c r="B28" s="36"/>
      <c r="C28" s="231" t="s">
        <v>129</v>
      </c>
      <c r="D28" s="231"/>
      <c r="E28" s="231"/>
      <c r="F28" s="563" t="s">
        <v>115</v>
      </c>
      <c r="G28" s="217">
        <v>8</v>
      </c>
      <c r="H28" s="527" t="s">
        <v>36</v>
      </c>
      <c r="I28" s="527"/>
      <c r="J28" s="527"/>
      <c r="K28" s="527"/>
      <c r="L28" s="151">
        <f>'Plan kierunku'!L32</f>
        <v>8</v>
      </c>
      <c r="M28" s="152">
        <f>'Plan kierunku'!M32</f>
        <v>0</v>
      </c>
      <c r="N28" s="152">
        <f>'Plan kierunku'!N32</f>
        <v>16</v>
      </c>
      <c r="O28" s="153">
        <f>'Plan kierunku'!O32</f>
        <v>0</v>
      </c>
      <c r="P28" s="154">
        <f>'Plan kierunku'!P32</f>
        <v>24</v>
      </c>
      <c r="Q28" s="79">
        <f>'Plan kierunku'!Q32</f>
        <v>4</v>
      </c>
      <c r="R28" s="7">
        <f t="shared" si="1"/>
        <v>-36</v>
      </c>
      <c r="S28" s="7">
        <v>60</v>
      </c>
      <c r="T28" s="560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s="2" customFormat="1" ht="52.5" customHeight="1">
      <c r="A29" s="4"/>
      <c r="B29" s="36"/>
      <c r="C29" s="232" t="s">
        <v>127</v>
      </c>
      <c r="D29" s="232" t="s">
        <v>126</v>
      </c>
      <c r="E29" s="232"/>
      <c r="F29" s="559"/>
      <c r="G29" s="217">
        <v>9</v>
      </c>
      <c r="H29" s="527" t="s">
        <v>39</v>
      </c>
      <c r="I29" s="527"/>
      <c r="J29" s="527"/>
      <c r="K29" s="527"/>
      <c r="L29" s="151">
        <f>'Plan kierunku'!L33</f>
        <v>16</v>
      </c>
      <c r="M29" s="152">
        <f>'Plan kierunku'!M33</f>
        <v>0</v>
      </c>
      <c r="N29" s="152">
        <f>'Plan kierunku'!N33</f>
        <v>16</v>
      </c>
      <c r="O29" s="153">
        <f>'Plan kierunku'!O33</f>
        <v>0</v>
      </c>
      <c r="P29" s="154">
        <f>'Plan kierunku'!P33</f>
        <v>32</v>
      </c>
      <c r="Q29" s="79">
        <f>'Plan kierunku'!Q33</f>
        <v>5</v>
      </c>
      <c r="R29" s="7">
        <f t="shared" si="1"/>
        <v>-13</v>
      </c>
      <c r="S29" s="7">
        <v>45</v>
      </c>
      <c r="T29" s="560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s="2" customFormat="1" ht="52.5" customHeight="1">
      <c r="A30" s="4"/>
      <c r="B30" s="36"/>
      <c r="C30" s="502" t="s">
        <v>128</v>
      </c>
      <c r="D30" s="233"/>
      <c r="E30" s="229"/>
      <c r="F30" s="559"/>
      <c r="G30" s="217">
        <v>10</v>
      </c>
      <c r="H30" s="527" t="s">
        <v>15</v>
      </c>
      <c r="I30" s="527"/>
      <c r="J30" s="527"/>
      <c r="K30" s="527"/>
      <c r="L30" s="151">
        <f>'Plan kierunku'!L34</f>
        <v>8</v>
      </c>
      <c r="M30" s="152">
        <f>'Plan kierunku'!M34</f>
        <v>0</v>
      </c>
      <c r="N30" s="152">
        <f>'Plan kierunku'!N34</f>
        <v>16</v>
      </c>
      <c r="O30" s="153">
        <f>'Plan kierunku'!O34</f>
        <v>0</v>
      </c>
      <c r="P30" s="154">
        <f>'Plan kierunku'!P34</f>
        <v>24</v>
      </c>
      <c r="Q30" s="79">
        <f>'Plan kierunku'!Q34</f>
        <v>5</v>
      </c>
      <c r="R30" s="7">
        <f t="shared" si="1"/>
        <v>-21</v>
      </c>
      <c r="S30" s="7">
        <v>45</v>
      </c>
      <c r="T30" s="560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s="2" customFormat="1" ht="52.5" customHeight="1">
      <c r="A31" s="4"/>
      <c r="B31" s="36"/>
      <c r="C31" s="503"/>
      <c r="D31" s="234"/>
      <c r="E31" s="230"/>
      <c r="F31" s="564"/>
      <c r="G31" s="218">
        <v>11</v>
      </c>
      <c r="H31" s="561" t="s">
        <v>29</v>
      </c>
      <c r="I31" s="562"/>
      <c r="J31" s="562"/>
      <c r="K31" s="126" t="s">
        <v>97</v>
      </c>
      <c r="L31" s="151">
        <f>'Plan kierunku'!L36</f>
        <v>8</v>
      </c>
      <c r="M31" s="152">
        <f>'Plan kierunku'!M36</f>
        <v>0</v>
      </c>
      <c r="N31" s="152">
        <f>'Plan kierunku'!N36</f>
        <v>0</v>
      </c>
      <c r="O31" s="153">
        <f>'Plan kierunku'!O36</f>
        <v>16</v>
      </c>
      <c r="P31" s="154">
        <f>'Plan kierunku'!P36</f>
        <v>24</v>
      </c>
      <c r="Q31" s="79">
        <f>'Plan kierunku'!Q36</f>
        <v>4</v>
      </c>
      <c r="R31" s="7">
        <f t="shared" si="1"/>
        <v>-21</v>
      </c>
      <c r="S31" s="7">
        <v>45</v>
      </c>
      <c r="T31" s="560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s="2" customFormat="1" ht="2.25" customHeight="1">
      <c r="A32" s="4"/>
      <c r="B32" s="36"/>
      <c r="C32" s="206"/>
      <c r="D32" s="206"/>
      <c r="E32" s="206"/>
      <c r="F32" s="548"/>
      <c r="G32" s="549"/>
      <c r="H32" s="549"/>
      <c r="I32" s="549"/>
      <c r="J32" s="549"/>
      <c r="K32" s="550"/>
      <c r="L32" s="151">
        <f>'Plan kierunku'!L38</f>
        <v>0</v>
      </c>
      <c r="M32" s="152">
        <f>'Plan kierunku'!M38</f>
        <v>0</v>
      </c>
      <c r="N32" s="152">
        <f>'Plan kierunku'!N38</f>
        <v>0</v>
      </c>
      <c r="O32" s="153">
        <f>'Plan kierunku'!O38</f>
        <v>0</v>
      </c>
      <c r="P32" s="154">
        <f>'Plan kierunku'!P38</f>
        <v>0</v>
      </c>
      <c r="Q32" s="79">
        <f>'Plan kierunku'!Q38</f>
        <v>0</v>
      </c>
      <c r="R32" s="7">
        <f t="shared" si="1"/>
        <v>0</v>
      </c>
      <c r="S32" s="7"/>
      <c r="T32" s="200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24" ht="25" customHeight="1">
      <c r="A33" s="3">
        <v>2</v>
      </c>
      <c r="C33" s="210"/>
      <c r="D33" s="210"/>
      <c r="E33" s="210"/>
      <c r="F33" s="553" t="s">
        <v>111</v>
      </c>
      <c r="G33" s="554"/>
      <c r="H33" s="554"/>
      <c r="I33" s="554"/>
      <c r="J33" s="554"/>
      <c r="K33" s="555"/>
      <c r="L33" s="239">
        <f>'Plan kierunku'!L39</f>
        <v>208</v>
      </c>
      <c r="M33" s="240">
        <f>'Plan kierunku'!M39</f>
        <v>24</v>
      </c>
      <c r="N33" s="240">
        <f>'Plan kierunku'!N39</f>
        <v>192</v>
      </c>
      <c r="O33" s="241">
        <f>'Plan kierunku'!O39</f>
        <v>96</v>
      </c>
      <c r="P33" s="242">
        <f>'Plan kierunku'!P39</f>
        <v>520</v>
      </c>
      <c r="Q33" s="79">
        <f>'Plan kierunku'!Q39</f>
        <v>77</v>
      </c>
      <c r="R33" s="7"/>
      <c r="S33" s="5"/>
      <c r="T33" s="201"/>
    </row>
    <row r="34" spans="1:24" ht="2.25" customHeight="1">
      <c r="A34" s="3">
        <v>1</v>
      </c>
      <c r="C34" s="207"/>
      <c r="D34" s="207"/>
      <c r="E34" s="207"/>
      <c r="F34" s="556"/>
      <c r="G34" s="557"/>
      <c r="H34" s="557"/>
      <c r="I34" s="557"/>
      <c r="J34" s="557"/>
      <c r="K34" s="558"/>
      <c r="L34" s="151">
        <f>'Plan kierunku'!L40</f>
        <v>0</v>
      </c>
      <c r="M34" s="152">
        <f>'Plan kierunku'!M40</f>
        <v>0</v>
      </c>
      <c r="N34" s="152">
        <f>'Plan kierunku'!N40</f>
        <v>0</v>
      </c>
      <c r="O34" s="153">
        <f>'Plan kierunku'!O40</f>
        <v>0</v>
      </c>
      <c r="P34" s="154">
        <f>'Plan kierunku'!P40</f>
        <v>0</v>
      </c>
      <c r="Q34" s="79">
        <f>'Plan kierunku'!Q40</f>
        <v>0</v>
      </c>
      <c r="R34" s="7">
        <f t="shared" si="1"/>
        <v>0</v>
      </c>
      <c r="S34" s="5"/>
      <c r="T34" s="201"/>
    </row>
    <row r="35" spans="1:24" ht="25" customHeight="1">
      <c r="A35" s="3">
        <v>1</v>
      </c>
      <c r="B35" s="37"/>
      <c r="C35" s="199"/>
      <c r="D35" s="199"/>
      <c r="E35" s="199"/>
      <c r="F35" s="545" t="s">
        <v>41</v>
      </c>
      <c r="G35" s="214">
        <v>1</v>
      </c>
      <c r="H35" s="527" t="s">
        <v>38</v>
      </c>
      <c r="I35" s="527"/>
      <c r="J35" s="527"/>
      <c r="K35" s="527"/>
      <c r="L35" s="151">
        <f>'Plan kierunku'!L41</f>
        <v>16</v>
      </c>
      <c r="M35" s="152">
        <f>'Plan kierunku'!M41</f>
        <v>0</v>
      </c>
      <c r="N35" s="152">
        <f>'Plan kierunku'!N41</f>
        <v>16</v>
      </c>
      <c r="O35" s="153">
        <f>'Plan kierunku'!O41</f>
        <v>0</v>
      </c>
      <c r="P35" s="154">
        <f>'Plan kierunku'!P41</f>
        <v>32</v>
      </c>
      <c r="Q35" s="79">
        <f>'Plan kierunku'!Q41</f>
        <v>5</v>
      </c>
      <c r="R35" s="7">
        <f t="shared" si="1"/>
        <v>-28</v>
      </c>
      <c r="S35" s="5">
        <v>60</v>
      </c>
      <c r="T35" s="540"/>
    </row>
    <row r="36" spans="1:24" ht="25" customHeight="1">
      <c r="B36" s="37"/>
      <c r="C36" s="209"/>
      <c r="D36" s="209"/>
      <c r="E36" s="209"/>
      <c r="F36" s="546"/>
      <c r="G36" s="214">
        <v>2</v>
      </c>
      <c r="H36" s="527" t="s">
        <v>20</v>
      </c>
      <c r="I36" s="527"/>
      <c r="J36" s="527"/>
      <c r="K36" s="527"/>
      <c r="L36" s="151">
        <f>'Plan kierunku'!L43</f>
        <v>16</v>
      </c>
      <c r="M36" s="152">
        <f>'Plan kierunku'!M43</f>
        <v>8</v>
      </c>
      <c r="N36" s="152">
        <f>'Plan kierunku'!N43</f>
        <v>16</v>
      </c>
      <c r="O36" s="153">
        <f>'Plan kierunku'!O43</f>
        <v>0</v>
      </c>
      <c r="P36" s="154">
        <f>'Plan kierunku'!P43</f>
        <v>40</v>
      </c>
      <c r="Q36" s="79">
        <f>'Plan kierunku'!Q43</f>
        <v>5.5</v>
      </c>
      <c r="R36" s="7">
        <f t="shared" si="1"/>
        <v>-35</v>
      </c>
      <c r="S36" s="5">
        <v>75</v>
      </c>
      <c r="T36" s="540"/>
    </row>
    <row r="37" spans="1:24" ht="25" customHeight="1">
      <c r="B37" s="37"/>
      <c r="C37" s="209"/>
      <c r="D37" s="209"/>
      <c r="E37" s="209"/>
      <c r="F37" s="546"/>
      <c r="G37" s="214">
        <v>3</v>
      </c>
      <c r="H37" s="527" t="s">
        <v>107</v>
      </c>
      <c r="I37" s="527"/>
      <c r="J37" s="527"/>
      <c r="K37" s="527"/>
      <c r="L37" s="151">
        <f>'Plan kierunku'!L44</f>
        <v>24</v>
      </c>
      <c r="M37" s="152">
        <f>'Plan kierunku'!M44</f>
        <v>0</v>
      </c>
      <c r="N37" s="152">
        <f>'Plan kierunku'!N44</f>
        <v>0</v>
      </c>
      <c r="O37" s="153">
        <f>'Plan kierunku'!O44</f>
        <v>32</v>
      </c>
      <c r="P37" s="154">
        <f>'Plan kierunku'!P44</f>
        <v>56</v>
      </c>
      <c r="Q37" s="79">
        <f>'Plan kierunku'!Q44</f>
        <v>8</v>
      </c>
      <c r="R37" s="7">
        <f t="shared" si="1"/>
        <v>-49</v>
      </c>
      <c r="S37" s="5">
        <v>105</v>
      </c>
      <c r="T37" s="540"/>
    </row>
    <row r="38" spans="1:24" ht="25" customHeight="1">
      <c r="B38" s="37"/>
      <c r="C38" s="209"/>
      <c r="D38" s="209"/>
      <c r="E38" s="209"/>
      <c r="F38" s="546"/>
      <c r="G38" s="214">
        <v>4</v>
      </c>
      <c r="H38" s="527" t="s">
        <v>89</v>
      </c>
      <c r="I38" s="527"/>
      <c r="J38" s="527"/>
      <c r="K38" s="527"/>
      <c r="L38" s="151">
        <f>'Plan kierunku'!L45</f>
        <v>16</v>
      </c>
      <c r="M38" s="152">
        <f>'Plan kierunku'!M45</f>
        <v>16</v>
      </c>
      <c r="N38" s="152">
        <f>'Plan kierunku'!N45</f>
        <v>0</v>
      </c>
      <c r="O38" s="153">
        <f>'Plan kierunku'!O45</f>
        <v>0</v>
      </c>
      <c r="P38" s="154">
        <f>'Plan kierunku'!P45</f>
        <v>32</v>
      </c>
      <c r="Q38" s="79">
        <f>'Plan kierunku'!Q45</f>
        <v>5</v>
      </c>
      <c r="R38" s="7">
        <f t="shared" si="1"/>
        <v>-103</v>
      </c>
      <c r="S38" s="5">
        <v>135</v>
      </c>
      <c r="T38" s="540"/>
    </row>
    <row r="39" spans="1:24" ht="25" customHeight="1">
      <c r="B39" s="37"/>
      <c r="C39" s="209"/>
      <c r="D39" s="209"/>
      <c r="E39" s="209"/>
      <c r="F39" s="546"/>
      <c r="G39" s="214">
        <v>6</v>
      </c>
      <c r="H39" s="548" t="s">
        <v>40</v>
      </c>
      <c r="I39" s="549"/>
      <c r="J39" s="549"/>
      <c r="K39" s="550"/>
      <c r="L39" s="151">
        <f>'Plan kierunku'!L48</f>
        <v>16</v>
      </c>
      <c r="M39" s="152">
        <f>'Plan kierunku'!M48</f>
        <v>0</v>
      </c>
      <c r="N39" s="152">
        <f>'Plan kierunku'!N48</f>
        <v>0</v>
      </c>
      <c r="O39" s="153">
        <f>'Plan kierunku'!O48</f>
        <v>0</v>
      </c>
      <c r="P39" s="154">
        <f>'Plan kierunku'!P48</f>
        <v>16</v>
      </c>
      <c r="Q39" s="79">
        <f>'Plan kierunku'!Q48</f>
        <v>2</v>
      </c>
      <c r="R39" s="7">
        <f t="shared" si="1"/>
        <v>-14</v>
      </c>
      <c r="S39" s="5">
        <v>30</v>
      </c>
      <c r="T39" s="540"/>
    </row>
    <row r="40" spans="1:24" ht="25" customHeight="1">
      <c r="B40" s="37"/>
      <c r="C40" s="209"/>
      <c r="D40" s="209"/>
      <c r="E40" s="209"/>
      <c r="F40" s="546"/>
      <c r="G40" s="215">
        <v>7</v>
      </c>
      <c r="H40" s="551" t="s">
        <v>65</v>
      </c>
      <c r="I40" s="552"/>
      <c r="J40" s="552"/>
      <c r="K40" s="127" t="s">
        <v>98</v>
      </c>
      <c r="L40" s="151">
        <f>'Plan kierunku'!L49</f>
        <v>0</v>
      </c>
      <c r="M40" s="152">
        <f>'Plan kierunku'!M49</f>
        <v>0</v>
      </c>
      <c r="N40" s="152">
        <f>'Plan kierunku'!N49</f>
        <v>0</v>
      </c>
      <c r="O40" s="153">
        <f>'Plan kierunku'!O49</f>
        <v>16</v>
      </c>
      <c r="P40" s="154">
        <f>'Plan kierunku'!P49</f>
        <v>16</v>
      </c>
      <c r="Q40" s="79">
        <f>'Plan kierunku'!Q49</f>
        <v>4</v>
      </c>
      <c r="R40" s="7">
        <f t="shared" si="1"/>
        <v>-29</v>
      </c>
      <c r="S40" s="5">
        <v>45</v>
      </c>
      <c r="T40" s="540"/>
      <c r="W40" s="544"/>
      <c r="X40" s="544"/>
    </row>
    <row r="41" spans="1:24" ht="25" customHeight="1">
      <c r="B41" s="37"/>
      <c r="C41" s="199"/>
      <c r="D41" s="199"/>
      <c r="E41" s="199"/>
      <c r="F41" s="545" t="s">
        <v>44</v>
      </c>
      <c r="G41" s="214">
        <v>8</v>
      </c>
      <c r="H41" s="548" t="s">
        <v>46</v>
      </c>
      <c r="I41" s="549"/>
      <c r="J41" s="549"/>
      <c r="K41" s="550"/>
      <c r="L41" s="151">
        <f>'Plan kierunku'!L50</f>
        <v>16</v>
      </c>
      <c r="M41" s="152">
        <f>'Plan kierunku'!M50</f>
        <v>0</v>
      </c>
      <c r="N41" s="152">
        <f>'Plan kierunku'!N50</f>
        <v>16</v>
      </c>
      <c r="O41" s="153">
        <f>'Plan kierunku'!O50</f>
        <v>0</v>
      </c>
      <c r="P41" s="154">
        <f>'Plan kierunku'!P50</f>
        <v>32</v>
      </c>
      <c r="Q41" s="79">
        <f>'Plan kierunku'!Q50</f>
        <v>4</v>
      </c>
      <c r="R41" s="7">
        <f t="shared" si="1"/>
        <v>-28</v>
      </c>
      <c r="S41" s="5">
        <v>60</v>
      </c>
      <c r="T41" s="540"/>
    </row>
    <row r="42" spans="1:24" ht="25" customHeight="1">
      <c r="B42" s="37"/>
      <c r="C42" s="209"/>
      <c r="D42" s="209"/>
      <c r="E42" s="209"/>
      <c r="F42" s="546"/>
      <c r="G42" s="214">
        <v>9</v>
      </c>
      <c r="H42" s="549" t="s">
        <v>77</v>
      </c>
      <c r="I42" s="549"/>
      <c r="J42" s="549"/>
      <c r="K42" s="550"/>
      <c r="L42" s="151">
        <f>'Plan kierunku'!L51</f>
        <v>24</v>
      </c>
      <c r="M42" s="152">
        <f>'Plan kierunku'!M51</f>
        <v>0</v>
      </c>
      <c r="N42" s="152">
        <f>'Plan kierunku'!N51</f>
        <v>48</v>
      </c>
      <c r="O42" s="153">
        <f>'Plan kierunku'!O51</f>
        <v>0</v>
      </c>
      <c r="P42" s="154">
        <f>'Plan kierunku'!P51</f>
        <v>72</v>
      </c>
      <c r="Q42" s="79">
        <f>'Plan kierunku'!Q51</f>
        <v>9</v>
      </c>
      <c r="R42" s="7">
        <f t="shared" si="1"/>
        <v>-48</v>
      </c>
      <c r="S42" s="5">
        <v>120</v>
      </c>
      <c r="T42" s="540"/>
    </row>
    <row r="43" spans="1:24" ht="25" customHeight="1">
      <c r="B43" s="37"/>
      <c r="C43" s="209"/>
      <c r="D43" s="209"/>
      <c r="E43" s="209"/>
      <c r="F43" s="546"/>
      <c r="G43" s="214">
        <v>10</v>
      </c>
      <c r="H43" s="549" t="s">
        <v>78</v>
      </c>
      <c r="I43" s="549"/>
      <c r="J43" s="549"/>
      <c r="K43" s="550"/>
      <c r="L43" s="151">
        <f>'Plan kierunku'!L52</f>
        <v>16</v>
      </c>
      <c r="M43" s="152">
        <f>'Plan kierunku'!M52</f>
        <v>0</v>
      </c>
      <c r="N43" s="152">
        <f>'Plan kierunku'!N52</f>
        <v>32</v>
      </c>
      <c r="O43" s="153">
        <f>'Plan kierunku'!O52</f>
        <v>0</v>
      </c>
      <c r="P43" s="154">
        <f>'Plan kierunku'!P52</f>
        <v>48</v>
      </c>
      <c r="Q43" s="79">
        <f>'Plan kierunku'!Q52</f>
        <v>6</v>
      </c>
      <c r="R43" s="7">
        <f t="shared" si="1"/>
        <v>-12</v>
      </c>
      <c r="S43" s="5">
        <v>60</v>
      </c>
      <c r="T43" s="540"/>
    </row>
    <row r="44" spans="1:24" ht="25" customHeight="1">
      <c r="B44" s="37"/>
      <c r="C44" s="209"/>
      <c r="D44" s="209"/>
      <c r="E44" s="209"/>
      <c r="F44" s="546"/>
      <c r="G44" s="214">
        <v>11</v>
      </c>
      <c r="H44" s="549" t="s">
        <v>42</v>
      </c>
      <c r="I44" s="549"/>
      <c r="J44" s="549"/>
      <c r="K44" s="550"/>
      <c r="L44" s="151">
        <f>'Plan kierunku'!L53</f>
        <v>8</v>
      </c>
      <c r="M44" s="152">
        <f>'Plan kierunku'!M53</f>
        <v>0</v>
      </c>
      <c r="N44" s="152">
        <f>'Plan kierunku'!N53</f>
        <v>16</v>
      </c>
      <c r="O44" s="153">
        <f>'Plan kierunku'!O53</f>
        <v>0</v>
      </c>
      <c r="P44" s="154">
        <f>'Plan kierunku'!P53</f>
        <v>24</v>
      </c>
      <c r="Q44" s="79">
        <f>'Plan kierunku'!Q53</f>
        <v>3</v>
      </c>
      <c r="R44" s="7">
        <f t="shared" si="1"/>
        <v>-6</v>
      </c>
      <c r="S44" s="5">
        <v>30</v>
      </c>
      <c r="T44" s="540"/>
    </row>
    <row r="45" spans="1:24" ht="25" customHeight="1">
      <c r="B45" s="37"/>
      <c r="C45" s="209"/>
      <c r="D45" s="209"/>
      <c r="E45" s="209"/>
      <c r="F45" s="546"/>
      <c r="G45" s="214">
        <v>12</v>
      </c>
      <c r="H45" s="549" t="s">
        <v>43</v>
      </c>
      <c r="I45" s="549"/>
      <c r="J45" s="549"/>
      <c r="K45" s="550"/>
      <c r="L45" s="151">
        <f>'Plan kierunku'!L54</f>
        <v>8</v>
      </c>
      <c r="M45" s="152">
        <f>'Plan kierunku'!M54</f>
        <v>0</v>
      </c>
      <c r="N45" s="152">
        <f>'Plan kierunku'!N54</f>
        <v>16</v>
      </c>
      <c r="O45" s="153">
        <f>'Plan kierunku'!O54</f>
        <v>0</v>
      </c>
      <c r="P45" s="154">
        <f>'Plan kierunku'!P54</f>
        <v>24</v>
      </c>
      <c r="Q45" s="79">
        <f>'Plan kierunku'!Q54</f>
        <v>3</v>
      </c>
      <c r="R45" s="7">
        <f t="shared" si="1"/>
        <v>-6</v>
      </c>
      <c r="S45" s="5">
        <v>30</v>
      </c>
      <c r="T45" s="540"/>
    </row>
    <row r="46" spans="1:24" ht="25" customHeight="1">
      <c r="B46" s="37"/>
      <c r="C46" s="209"/>
      <c r="D46" s="209"/>
      <c r="E46" s="209"/>
      <c r="F46" s="547"/>
      <c r="G46" s="215">
        <v>13</v>
      </c>
      <c r="H46" s="551" t="s">
        <v>68</v>
      </c>
      <c r="I46" s="552"/>
      <c r="J46" s="552"/>
      <c r="K46" s="127" t="s">
        <v>99</v>
      </c>
      <c r="L46" s="151">
        <f>'Plan kierunku'!L55</f>
        <v>0</v>
      </c>
      <c r="M46" s="152">
        <f>'Plan kierunku'!M55</f>
        <v>0</v>
      </c>
      <c r="N46" s="152">
        <f>'Plan kierunku'!N55</f>
        <v>0</v>
      </c>
      <c r="O46" s="153">
        <f>'Plan kierunku'!O55</f>
        <v>16</v>
      </c>
      <c r="P46" s="154">
        <f>'Plan kierunku'!P55</f>
        <v>16</v>
      </c>
      <c r="Q46" s="79">
        <f>'Plan kierunku'!Q55</f>
        <v>3</v>
      </c>
      <c r="R46" s="7">
        <f t="shared" si="1"/>
        <v>16</v>
      </c>
      <c r="S46" s="5">
        <v>0</v>
      </c>
      <c r="T46" s="540"/>
    </row>
    <row r="47" spans="1:24" ht="25" customHeight="1">
      <c r="B47" s="37"/>
      <c r="C47" s="199"/>
      <c r="D47" s="199"/>
      <c r="E47" s="199"/>
      <c r="F47" s="545" t="s">
        <v>90</v>
      </c>
      <c r="G47" s="214">
        <v>14</v>
      </c>
      <c r="H47" s="527" t="s">
        <v>37</v>
      </c>
      <c r="I47" s="527"/>
      <c r="J47" s="527"/>
      <c r="K47" s="527"/>
      <c r="L47" s="151">
        <f>'Plan kierunku'!L56</f>
        <v>8</v>
      </c>
      <c r="M47" s="152">
        <f>'Plan kierunku'!M56</f>
        <v>0</v>
      </c>
      <c r="N47" s="152">
        <f>'Plan kierunku'!N56</f>
        <v>16</v>
      </c>
      <c r="O47" s="153">
        <f>'Plan kierunku'!O56</f>
        <v>0</v>
      </c>
      <c r="P47" s="154">
        <f>'Plan kierunku'!P56</f>
        <v>24</v>
      </c>
      <c r="Q47" s="79">
        <f>'Plan kierunku'!Q56</f>
        <v>4</v>
      </c>
      <c r="R47" s="7">
        <f t="shared" si="1"/>
        <v>-36</v>
      </c>
      <c r="S47" s="5">
        <v>60</v>
      </c>
      <c r="T47" s="540"/>
    </row>
    <row r="48" spans="1:24" ht="25" customHeight="1">
      <c r="B48" s="37"/>
      <c r="C48" s="209"/>
      <c r="D48" s="209"/>
      <c r="E48" s="209"/>
      <c r="F48" s="546"/>
      <c r="G48" s="214">
        <v>15</v>
      </c>
      <c r="H48" s="548" t="s">
        <v>45</v>
      </c>
      <c r="I48" s="549"/>
      <c r="J48" s="549"/>
      <c r="K48" s="550"/>
      <c r="L48" s="151">
        <f>'Plan kierunku'!L57</f>
        <v>8</v>
      </c>
      <c r="M48" s="152">
        <f>'Plan kierunku'!M57</f>
        <v>0</v>
      </c>
      <c r="N48" s="152">
        <f>'Plan kierunku'!N57</f>
        <v>16</v>
      </c>
      <c r="O48" s="153">
        <f>'Plan kierunku'!O57</f>
        <v>0</v>
      </c>
      <c r="P48" s="154">
        <f>'Plan kierunku'!P57</f>
        <v>24</v>
      </c>
      <c r="Q48" s="79">
        <f>'Plan kierunku'!Q57</f>
        <v>4.5</v>
      </c>
      <c r="R48" s="7">
        <f t="shared" si="1"/>
        <v>-36</v>
      </c>
      <c r="S48" s="5">
        <v>60</v>
      </c>
      <c r="T48" s="540"/>
    </row>
    <row r="49" spans="2:20" ht="24.75" customHeight="1">
      <c r="B49" s="37"/>
      <c r="C49" s="209"/>
      <c r="D49" s="209"/>
      <c r="E49" s="209"/>
      <c r="F49" s="547"/>
      <c r="G49" s="215">
        <v>16</v>
      </c>
      <c r="H49" s="551" t="s">
        <v>79</v>
      </c>
      <c r="I49" s="552"/>
      <c r="J49" s="552"/>
      <c r="K49" s="127" t="s">
        <v>100</v>
      </c>
      <c r="L49" s="151">
        <f>'Plan kierunku'!L58</f>
        <v>8</v>
      </c>
      <c r="M49" s="152">
        <f>'Plan kierunku'!M58</f>
        <v>0</v>
      </c>
      <c r="N49" s="152">
        <f>'Plan kierunku'!N58</f>
        <v>0</v>
      </c>
      <c r="O49" s="153">
        <f>'Plan kierunku'!O58</f>
        <v>16</v>
      </c>
      <c r="P49" s="154">
        <f>'Plan kierunku'!P58</f>
        <v>24</v>
      </c>
      <c r="Q49" s="79">
        <f>'Plan kierunku'!Q58</f>
        <v>5</v>
      </c>
      <c r="R49" s="7">
        <f t="shared" si="1"/>
        <v>-6</v>
      </c>
      <c r="S49" s="5">
        <v>30</v>
      </c>
      <c r="T49" s="540"/>
    </row>
    <row r="50" spans="2:20" ht="2.25" customHeight="1">
      <c r="B50" s="37"/>
      <c r="C50" s="209"/>
      <c r="D50" s="209"/>
      <c r="E50" s="209"/>
      <c r="F50" s="192"/>
      <c r="G50" s="199"/>
      <c r="H50" s="106"/>
      <c r="I50" s="106"/>
      <c r="J50" s="106"/>
      <c r="K50" s="195"/>
      <c r="L50" s="151">
        <f>'Plan kierunku'!L59</f>
        <v>0</v>
      </c>
      <c r="M50" s="152">
        <f>'Plan kierunku'!M59</f>
        <v>0</v>
      </c>
      <c r="N50" s="152">
        <f>'Plan kierunku'!N59</f>
        <v>0</v>
      </c>
      <c r="O50" s="153">
        <f>'Plan kierunku'!O59</f>
        <v>0</v>
      </c>
      <c r="P50" s="154">
        <f>'Plan kierunku'!P59</f>
        <v>0</v>
      </c>
      <c r="Q50" s="79">
        <f>'Plan kierunku'!Q59</f>
        <v>0</v>
      </c>
      <c r="R50" s="7">
        <f t="shared" si="1"/>
        <v>0</v>
      </c>
      <c r="S50" s="5"/>
      <c r="T50" s="201"/>
    </row>
    <row r="51" spans="2:20" ht="25" customHeight="1">
      <c r="B51" s="37"/>
      <c r="C51" s="211"/>
      <c r="D51" s="211"/>
      <c r="E51" s="211"/>
      <c r="F51" s="541" t="s">
        <v>112</v>
      </c>
      <c r="G51" s="542"/>
      <c r="H51" s="542"/>
      <c r="I51" s="542"/>
      <c r="J51" s="542"/>
      <c r="K51" s="543"/>
      <c r="L51" s="235">
        <f>'Plan kierunku'!L60</f>
        <v>96</v>
      </c>
      <c r="M51" s="236">
        <f>'Plan kierunku'!M60</f>
        <v>8</v>
      </c>
      <c r="N51" s="236">
        <f>'Plan kierunku'!N60</f>
        <v>64</v>
      </c>
      <c r="O51" s="237">
        <f>'Plan kierunku'!O60</f>
        <v>48</v>
      </c>
      <c r="P51" s="238">
        <f>'Plan kierunku'!P60</f>
        <v>216</v>
      </c>
      <c r="Q51" s="79">
        <f>'Plan kierunku'!Q60</f>
        <v>32</v>
      </c>
      <c r="R51" s="7"/>
      <c r="S51" s="5"/>
      <c r="T51" s="201"/>
    </row>
    <row r="52" spans="2:20" ht="2.25" customHeight="1">
      <c r="B52" s="37"/>
      <c r="C52" s="209"/>
      <c r="D52" s="209"/>
      <c r="E52" s="209"/>
      <c r="F52" s="192"/>
      <c r="G52" s="213"/>
      <c r="H52" s="106"/>
      <c r="I52" s="106"/>
      <c r="J52" s="106"/>
      <c r="K52" s="195"/>
      <c r="L52" s="151">
        <f>'Plan kierunku'!L61</f>
        <v>0</v>
      </c>
      <c r="M52" s="152">
        <f>'Plan kierunku'!M61</f>
        <v>0</v>
      </c>
      <c r="N52" s="152">
        <f>'Plan kierunku'!N61</f>
        <v>0</v>
      </c>
      <c r="O52" s="153">
        <f>'Plan kierunku'!O61</f>
        <v>0</v>
      </c>
      <c r="P52" s="154">
        <f>'Plan kierunku'!P61</f>
        <v>0</v>
      </c>
      <c r="Q52" s="79">
        <f>'Plan kierunku'!Q61</f>
        <v>0</v>
      </c>
      <c r="R52" s="7">
        <f t="shared" si="1"/>
        <v>0</v>
      </c>
      <c r="S52" s="5"/>
      <c r="T52" s="201"/>
    </row>
    <row r="53" spans="2:20" ht="25" customHeight="1">
      <c r="B53" s="37"/>
      <c r="C53" s="199"/>
      <c r="D53" s="199"/>
      <c r="E53" s="199"/>
      <c r="F53" s="528" t="s">
        <v>73</v>
      </c>
      <c r="G53" s="531" t="s">
        <v>80</v>
      </c>
      <c r="H53" s="532"/>
      <c r="I53" s="214">
        <v>1</v>
      </c>
      <c r="J53" s="527" t="s">
        <v>75</v>
      </c>
      <c r="K53" s="527"/>
      <c r="L53" s="151">
        <f>'Plan kierunku'!L62</f>
        <v>16</v>
      </c>
      <c r="M53" s="152">
        <f>'Plan kierunku'!M62</f>
        <v>8</v>
      </c>
      <c r="N53" s="152">
        <f>'Plan kierunku'!N62</f>
        <v>0</v>
      </c>
      <c r="O53" s="153">
        <f>'Plan kierunku'!O62</f>
        <v>0</v>
      </c>
      <c r="P53" s="154">
        <f>'Plan kierunku'!P62</f>
        <v>24</v>
      </c>
      <c r="Q53" s="79">
        <f>'Plan kierunku'!Q62</f>
        <v>3</v>
      </c>
      <c r="R53" s="7">
        <f t="shared" si="1"/>
        <v>-6</v>
      </c>
      <c r="S53" s="5">
        <v>30</v>
      </c>
      <c r="T53" s="540"/>
    </row>
    <row r="54" spans="2:20" ht="25" customHeight="1">
      <c r="B54" s="37"/>
      <c r="C54" s="209"/>
      <c r="D54" s="209"/>
      <c r="E54" s="209"/>
      <c r="F54" s="529"/>
      <c r="G54" s="533"/>
      <c r="H54" s="534"/>
      <c r="I54" s="214">
        <v>2</v>
      </c>
      <c r="J54" s="527" t="s">
        <v>81</v>
      </c>
      <c r="K54" s="527"/>
      <c r="L54" s="151">
        <f>'Plan kierunku'!L63</f>
        <v>8</v>
      </c>
      <c r="M54" s="152">
        <f>'Plan kierunku'!M63</f>
        <v>0</v>
      </c>
      <c r="N54" s="152">
        <f>'Plan kierunku'!N63</f>
        <v>16</v>
      </c>
      <c r="O54" s="153">
        <f>'Plan kierunku'!O63</f>
        <v>0</v>
      </c>
      <c r="P54" s="154">
        <f>'Plan kierunku'!P63</f>
        <v>24</v>
      </c>
      <c r="Q54" s="79">
        <f>'Plan kierunku'!Q63</f>
        <v>4</v>
      </c>
      <c r="R54" s="7">
        <f t="shared" si="1"/>
        <v>-21</v>
      </c>
      <c r="S54" s="5">
        <v>45</v>
      </c>
      <c r="T54" s="540"/>
    </row>
    <row r="55" spans="2:20" ht="25" customHeight="1">
      <c r="B55" s="37"/>
      <c r="C55" s="209"/>
      <c r="D55" s="209"/>
      <c r="E55" s="209"/>
      <c r="F55" s="529"/>
      <c r="G55" s="533"/>
      <c r="H55" s="534"/>
      <c r="I55" s="214">
        <v>3</v>
      </c>
      <c r="J55" s="527" t="s">
        <v>59</v>
      </c>
      <c r="K55" s="527"/>
      <c r="L55" s="151">
        <f>'Plan kierunku'!L64</f>
        <v>8</v>
      </c>
      <c r="M55" s="152">
        <f>'Plan kierunku'!M64</f>
        <v>0</v>
      </c>
      <c r="N55" s="152">
        <f>'Plan kierunku'!N64</f>
        <v>0</v>
      </c>
      <c r="O55" s="153">
        <f>'Plan kierunku'!O64</f>
        <v>0</v>
      </c>
      <c r="P55" s="154">
        <f>'Plan kierunku'!P64</f>
        <v>8</v>
      </c>
      <c r="Q55" s="79">
        <f>'Plan kierunku'!Q64</f>
        <v>2</v>
      </c>
      <c r="R55" s="7">
        <f t="shared" si="1"/>
        <v>-22</v>
      </c>
      <c r="S55" s="5">
        <v>30</v>
      </c>
      <c r="T55" s="540"/>
    </row>
    <row r="56" spans="2:20" ht="25" customHeight="1">
      <c r="B56" s="37"/>
      <c r="C56" s="209"/>
      <c r="D56" s="209"/>
      <c r="E56" s="209"/>
      <c r="F56" s="529"/>
      <c r="G56" s="535"/>
      <c r="H56" s="536"/>
      <c r="I56" s="216">
        <v>4</v>
      </c>
      <c r="J56" s="128" t="s">
        <v>66</v>
      </c>
      <c r="K56" s="129" t="s">
        <v>101</v>
      </c>
      <c r="L56" s="151">
        <f>'Plan kierunku'!L65</f>
        <v>0</v>
      </c>
      <c r="M56" s="152">
        <f>'Plan kierunku'!M65</f>
        <v>0</v>
      </c>
      <c r="N56" s="152">
        <f>'Plan kierunku'!N65</f>
        <v>0</v>
      </c>
      <c r="O56" s="153">
        <f>'Plan kierunku'!O65</f>
        <v>16</v>
      </c>
      <c r="P56" s="154">
        <f>'Plan kierunku'!P65</f>
        <v>16</v>
      </c>
      <c r="Q56" s="79">
        <f>'Plan kierunku'!Q65</f>
        <v>4</v>
      </c>
      <c r="R56" s="7">
        <f t="shared" si="1"/>
        <v>-29</v>
      </c>
      <c r="S56" s="5">
        <v>45</v>
      </c>
      <c r="T56" s="540"/>
    </row>
    <row r="57" spans="2:20" ht="25" customHeight="1">
      <c r="B57" s="37"/>
      <c r="C57" s="209"/>
      <c r="D57" s="209"/>
      <c r="E57" s="209"/>
      <c r="F57" s="529"/>
      <c r="G57" s="533" t="s">
        <v>74</v>
      </c>
      <c r="H57" s="534"/>
      <c r="I57" s="214">
        <v>5</v>
      </c>
      <c r="J57" s="527" t="s">
        <v>69</v>
      </c>
      <c r="K57" s="527"/>
      <c r="L57" s="151">
        <f>'Plan kierunku'!L66</f>
        <v>0</v>
      </c>
      <c r="M57" s="152">
        <f>'Plan kierunku'!M66</f>
        <v>0</v>
      </c>
      <c r="N57" s="152">
        <f>'Plan kierunku'!N66</f>
        <v>0</v>
      </c>
      <c r="O57" s="153">
        <f>'Plan kierunku'!O66</f>
        <v>0</v>
      </c>
      <c r="P57" s="154">
        <f>'Plan kierunku'!P66</f>
        <v>0</v>
      </c>
      <c r="Q57" s="79">
        <f>'Plan kierunku'!Q66</f>
        <v>0</v>
      </c>
      <c r="R57" s="7">
        <f t="shared" si="1"/>
        <v>0</v>
      </c>
      <c r="S57" s="5"/>
      <c r="T57" s="540"/>
    </row>
    <row r="58" spans="2:20" ht="25" customHeight="1">
      <c r="B58" s="37"/>
      <c r="C58" s="209"/>
      <c r="D58" s="209"/>
      <c r="E58" s="209"/>
      <c r="F58" s="529"/>
      <c r="G58" s="533"/>
      <c r="H58" s="534"/>
      <c r="I58" s="214">
        <v>6</v>
      </c>
      <c r="J58" s="527" t="s">
        <v>47</v>
      </c>
      <c r="K58" s="527"/>
      <c r="L58" s="151">
        <f>'Plan kierunku'!L67</f>
        <v>0</v>
      </c>
      <c r="M58" s="152">
        <f>'Plan kierunku'!M67</f>
        <v>0</v>
      </c>
      <c r="N58" s="152">
        <f>'Plan kierunku'!N67</f>
        <v>0</v>
      </c>
      <c r="O58" s="153">
        <f>'Plan kierunku'!O67</f>
        <v>0</v>
      </c>
      <c r="P58" s="154">
        <f>'Plan kierunku'!P67</f>
        <v>0</v>
      </c>
      <c r="Q58" s="79">
        <f>'Plan kierunku'!Q67</f>
        <v>0</v>
      </c>
      <c r="R58" s="7">
        <f t="shared" si="1"/>
        <v>0</v>
      </c>
      <c r="S58" s="5"/>
      <c r="T58" s="540"/>
    </row>
    <row r="59" spans="2:20" ht="25" customHeight="1">
      <c r="B59" s="37"/>
      <c r="C59" s="209"/>
      <c r="D59" s="209"/>
      <c r="E59" s="209"/>
      <c r="F59" s="529"/>
      <c r="G59" s="533"/>
      <c r="H59" s="534"/>
      <c r="I59" s="214">
        <v>7</v>
      </c>
      <c r="J59" s="527" t="s">
        <v>82</v>
      </c>
      <c r="K59" s="527"/>
      <c r="L59" s="151">
        <f>'Plan kierunku'!L68</f>
        <v>0</v>
      </c>
      <c r="M59" s="152">
        <f>'Plan kierunku'!M68</f>
        <v>0</v>
      </c>
      <c r="N59" s="152">
        <f>'Plan kierunku'!N68</f>
        <v>0</v>
      </c>
      <c r="O59" s="153">
        <f>'Plan kierunku'!O68</f>
        <v>0</v>
      </c>
      <c r="P59" s="154">
        <f>'Plan kierunku'!P68</f>
        <v>0</v>
      </c>
      <c r="Q59" s="79">
        <f>'Plan kierunku'!Q68</f>
        <v>0</v>
      </c>
      <c r="R59" s="7">
        <f t="shared" si="1"/>
        <v>0</v>
      </c>
      <c r="S59" s="5"/>
      <c r="T59" s="540"/>
    </row>
    <row r="60" spans="2:20" ht="25" customHeight="1">
      <c r="B60" s="37"/>
      <c r="C60" s="209"/>
      <c r="D60" s="209"/>
      <c r="E60" s="209"/>
      <c r="F60" s="530"/>
      <c r="G60" s="535"/>
      <c r="H60" s="536"/>
      <c r="I60" s="216">
        <v>8</v>
      </c>
      <c r="J60" s="128" t="s">
        <v>66</v>
      </c>
      <c r="K60" s="129" t="s">
        <v>101</v>
      </c>
      <c r="L60" s="151">
        <f>'Plan kierunku'!L69</f>
        <v>0</v>
      </c>
      <c r="M60" s="152">
        <f>'Plan kierunku'!M69</f>
        <v>0</v>
      </c>
      <c r="N60" s="152">
        <f>'Plan kierunku'!N69</f>
        <v>0</v>
      </c>
      <c r="O60" s="153">
        <f>'Plan kierunku'!O69</f>
        <v>0</v>
      </c>
      <c r="P60" s="154">
        <f>'Plan kierunku'!P69</f>
        <v>0</v>
      </c>
      <c r="Q60" s="79">
        <f>'Plan kierunku'!Q69</f>
        <v>0</v>
      </c>
      <c r="R60" s="7">
        <f t="shared" si="1"/>
        <v>0</v>
      </c>
      <c r="S60" s="5"/>
      <c r="T60" s="540"/>
    </row>
    <row r="61" spans="2:20" ht="25" customHeight="1">
      <c r="B61" s="37"/>
      <c r="C61" s="199"/>
      <c r="D61" s="199"/>
      <c r="E61" s="199"/>
      <c r="F61" s="528" t="s">
        <v>58</v>
      </c>
      <c r="G61" s="531" t="s">
        <v>76</v>
      </c>
      <c r="H61" s="532"/>
      <c r="I61" s="214">
        <v>9</v>
      </c>
      <c r="J61" s="527" t="s">
        <v>91</v>
      </c>
      <c r="K61" s="527"/>
      <c r="L61" s="151">
        <f>'Plan kierunku'!L70</f>
        <v>8</v>
      </c>
      <c r="M61" s="152">
        <f>'Plan kierunku'!M70</f>
        <v>0</v>
      </c>
      <c r="N61" s="152">
        <f>'Plan kierunku'!N70</f>
        <v>16</v>
      </c>
      <c r="O61" s="153">
        <f>'Plan kierunku'!O70</f>
        <v>0</v>
      </c>
      <c r="P61" s="154">
        <f>'Plan kierunku'!P70</f>
        <v>24</v>
      </c>
      <c r="Q61" s="79">
        <f>'Plan kierunku'!Q70</f>
        <v>3</v>
      </c>
      <c r="R61" s="7">
        <f t="shared" si="1"/>
        <v>24</v>
      </c>
      <c r="S61" s="5">
        <v>0</v>
      </c>
      <c r="T61" s="540"/>
    </row>
    <row r="62" spans="2:20" ht="25" customHeight="1">
      <c r="B62" s="37"/>
      <c r="C62" s="209"/>
      <c r="D62" s="209"/>
      <c r="E62" s="209"/>
      <c r="F62" s="529"/>
      <c r="G62" s="533"/>
      <c r="H62" s="534"/>
      <c r="I62" s="214">
        <v>10</v>
      </c>
      <c r="J62" s="527" t="s">
        <v>84</v>
      </c>
      <c r="K62" s="527"/>
      <c r="L62" s="151">
        <f>'Plan kierunku'!L71</f>
        <v>16</v>
      </c>
      <c r="M62" s="152">
        <f>'Plan kierunku'!M71</f>
        <v>0</v>
      </c>
      <c r="N62" s="152">
        <f>'Plan kierunku'!N71</f>
        <v>0</v>
      </c>
      <c r="O62" s="153">
        <f>'Plan kierunku'!O71</f>
        <v>0</v>
      </c>
      <c r="P62" s="154">
        <f>'Plan kierunku'!P71</f>
        <v>16</v>
      </c>
      <c r="Q62" s="79">
        <f>'Plan kierunku'!Q71</f>
        <v>3</v>
      </c>
      <c r="R62" s="7">
        <f t="shared" si="1"/>
        <v>16</v>
      </c>
      <c r="S62" s="5">
        <v>0</v>
      </c>
      <c r="T62" s="540"/>
    </row>
    <row r="63" spans="2:20" ht="25" customHeight="1">
      <c r="B63" s="37"/>
      <c r="C63" s="209"/>
      <c r="D63" s="209"/>
      <c r="E63" s="209"/>
      <c r="F63" s="529"/>
      <c r="G63" s="535"/>
      <c r="H63" s="536"/>
      <c r="I63" s="214">
        <v>11</v>
      </c>
      <c r="J63" s="128" t="s">
        <v>55</v>
      </c>
      <c r="K63" s="129" t="s">
        <v>102</v>
      </c>
      <c r="L63" s="151">
        <f>'Plan kierunku'!L72</f>
        <v>0</v>
      </c>
      <c r="M63" s="152">
        <f>'Plan kierunku'!M72</f>
        <v>0</v>
      </c>
      <c r="N63" s="152">
        <f>'Plan kierunku'!N72</f>
        <v>0</v>
      </c>
      <c r="O63" s="153">
        <f>'Plan kierunku'!O72</f>
        <v>16</v>
      </c>
      <c r="P63" s="154">
        <f>'Plan kierunku'!P72</f>
        <v>16</v>
      </c>
      <c r="Q63" s="79">
        <f>'Plan kierunku'!Q72</f>
        <v>3</v>
      </c>
      <c r="R63" s="7">
        <f t="shared" si="1"/>
        <v>-29</v>
      </c>
      <c r="S63" s="5">
        <v>45</v>
      </c>
      <c r="T63" s="540"/>
    </row>
    <row r="64" spans="2:20" ht="25" customHeight="1">
      <c r="B64" s="37"/>
      <c r="C64" s="209"/>
      <c r="D64" s="209"/>
      <c r="E64" s="209"/>
      <c r="F64" s="529"/>
      <c r="G64" s="533" t="s">
        <v>57</v>
      </c>
      <c r="H64" s="534"/>
      <c r="I64" s="214">
        <v>12</v>
      </c>
      <c r="J64" s="527" t="s">
        <v>106</v>
      </c>
      <c r="K64" s="527"/>
      <c r="L64" s="151">
        <f>'Plan kierunku'!L73</f>
        <v>0</v>
      </c>
      <c r="M64" s="152">
        <f>'Plan kierunku'!M73</f>
        <v>0</v>
      </c>
      <c r="N64" s="152">
        <f>'Plan kierunku'!N73</f>
        <v>0</v>
      </c>
      <c r="O64" s="153">
        <f>'Plan kierunku'!O73</f>
        <v>0</v>
      </c>
      <c r="P64" s="154">
        <f>'Plan kierunku'!P73</f>
        <v>0</v>
      </c>
      <c r="Q64" s="79">
        <f>'Plan kierunku'!Q73</f>
        <v>0</v>
      </c>
      <c r="R64" s="7">
        <f t="shared" si="1"/>
        <v>0</v>
      </c>
      <c r="S64" s="5"/>
      <c r="T64" s="540"/>
    </row>
    <row r="65" spans="1:20" ht="25" customHeight="1">
      <c r="B65" s="37"/>
      <c r="C65" s="209"/>
      <c r="D65" s="209"/>
      <c r="E65" s="209"/>
      <c r="F65" s="529"/>
      <c r="G65" s="533"/>
      <c r="H65" s="534"/>
      <c r="I65" s="214">
        <v>13</v>
      </c>
      <c r="J65" s="527" t="s">
        <v>83</v>
      </c>
      <c r="K65" s="527"/>
      <c r="L65" s="151">
        <f>'Plan kierunku'!L74</f>
        <v>0</v>
      </c>
      <c r="M65" s="152">
        <f>'Plan kierunku'!M74</f>
        <v>0</v>
      </c>
      <c r="N65" s="152">
        <f>'Plan kierunku'!N74</f>
        <v>0</v>
      </c>
      <c r="O65" s="153">
        <f>'Plan kierunku'!O74</f>
        <v>0</v>
      </c>
      <c r="P65" s="154">
        <f>'Plan kierunku'!P74</f>
        <v>0</v>
      </c>
      <c r="Q65" s="79">
        <f>'Plan kierunku'!Q74</f>
        <v>0</v>
      </c>
      <c r="R65" s="7">
        <f t="shared" si="1"/>
        <v>0</v>
      </c>
      <c r="S65" s="5"/>
      <c r="T65" s="540"/>
    </row>
    <row r="66" spans="1:20" ht="25" customHeight="1">
      <c r="B66" s="37"/>
      <c r="C66" s="209"/>
      <c r="D66" s="209"/>
      <c r="E66" s="209"/>
      <c r="F66" s="530"/>
      <c r="G66" s="535"/>
      <c r="H66" s="536"/>
      <c r="I66" s="216">
        <v>14</v>
      </c>
      <c r="J66" s="128" t="s">
        <v>56</v>
      </c>
      <c r="K66" s="129" t="s">
        <v>102</v>
      </c>
      <c r="L66" s="151">
        <f>'Plan kierunku'!L75</f>
        <v>0</v>
      </c>
      <c r="M66" s="152">
        <f>'Plan kierunku'!M75</f>
        <v>0</v>
      </c>
      <c r="N66" s="152">
        <f>'Plan kierunku'!N75</f>
        <v>0</v>
      </c>
      <c r="O66" s="153">
        <f>'Plan kierunku'!O75</f>
        <v>0</v>
      </c>
      <c r="P66" s="154">
        <f>'Plan kierunku'!P75</f>
        <v>0</v>
      </c>
      <c r="Q66" s="79">
        <f>'Plan kierunku'!Q75</f>
        <v>0</v>
      </c>
      <c r="R66" s="7">
        <f t="shared" si="1"/>
        <v>0</v>
      </c>
      <c r="S66" s="5"/>
      <c r="T66" s="540"/>
    </row>
    <row r="67" spans="1:20" ht="25" customHeight="1">
      <c r="B67" s="37"/>
      <c r="C67" s="199"/>
      <c r="D67" s="199"/>
      <c r="E67" s="199"/>
      <c r="F67" s="528" t="s">
        <v>54</v>
      </c>
      <c r="G67" s="531" t="s">
        <v>88</v>
      </c>
      <c r="H67" s="532"/>
      <c r="I67" s="214">
        <v>15</v>
      </c>
      <c r="J67" s="527" t="s">
        <v>85</v>
      </c>
      <c r="K67" s="527"/>
      <c r="L67" s="151">
        <f>'Plan kierunku'!L76</f>
        <v>8</v>
      </c>
      <c r="M67" s="152">
        <f>'Plan kierunku'!M76</f>
        <v>0</v>
      </c>
      <c r="N67" s="152">
        <f>'Plan kierunku'!N76</f>
        <v>16</v>
      </c>
      <c r="O67" s="153">
        <f>'Plan kierunku'!O76</f>
        <v>0</v>
      </c>
      <c r="P67" s="154">
        <f>'Plan kierunku'!P76</f>
        <v>24</v>
      </c>
      <c r="Q67" s="79">
        <f>'Plan kierunku'!Q76</f>
        <v>3</v>
      </c>
      <c r="R67" s="7">
        <f t="shared" si="1"/>
        <v>-21</v>
      </c>
      <c r="S67" s="5">
        <v>45</v>
      </c>
      <c r="T67" s="539"/>
    </row>
    <row r="68" spans="1:20" ht="25" customHeight="1">
      <c r="B68" s="37"/>
      <c r="C68" s="209"/>
      <c r="D68" s="209"/>
      <c r="E68" s="209"/>
      <c r="F68" s="529"/>
      <c r="G68" s="533"/>
      <c r="H68" s="534"/>
      <c r="I68" s="214">
        <v>16</v>
      </c>
      <c r="J68" s="527" t="s">
        <v>86</v>
      </c>
      <c r="K68" s="527"/>
      <c r="L68" s="151">
        <f>'Plan kierunku'!L77</f>
        <v>16</v>
      </c>
      <c r="M68" s="152">
        <f>'Plan kierunku'!M77</f>
        <v>0</v>
      </c>
      <c r="N68" s="152">
        <f>'Plan kierunku'!N77</f>
        <v>16</v>
      </c>
      <c r="O68" s="153">
        <f>'Plan kierunku'!O77</f>
        <v>0</v>
      </c>
      <c r="P68" s="154">
        <f>'Plan kierunku'!P77</f>
        <v>32</v>
      </c>
      <c r="Q68" s="79">
        <f>'Plan kierunku'!Q77</f>
        <v>3</v>
      </c>
      <c r="R68" s="7">
        <f t="shared" si="1"/>
        <v>-13</v>
      </c>
      <c r="S68" s="5">
        <v>45</v>
      </c>
      <c r="T68" s="539"/>
    </row>
    <row r="69" spans="1:20" ht="25" customHeight="1">
      <c r="B69" s="37"/>
      <c r="C69" s="209"/>
      <c r="D69" s="209"/>
      <c r="E69" s="209"/>
      <c r="F69" s="529"/>
      <c r="G69" s="535"/>
      <c r="H69" s="536"/>
      <c r="I69" s="216">
        <v>17</v>
      </c>
      <c r="J69" s="128" t="s">
        <v>104</v>
      </c>
      <c r="K69" s="129" t="s">
        <v>103</v>
      </c>
      <c r="L69" s="151">
        <f>'Plan kierunku'!L78</f>
        <v>16</v>
      </c>
      <c r="M69" s="152">
        <f>'Plan kierunku'!M78</f>
        <v>0</v>
      </c>
      <c r="N69" s="152">
        <f>'Plan kierunku'!N78</f>
        <v>0</v>
      </c>
      <c r="O69" s="153">
        <f>'Plan kierunku'!O78</f>
        <v>16</v>
      </c>
      <c r="P69" s="154">
        <f>'Plan kierunku'!P78</f>
        <v>32</v>
      </c>
      <c r="Q69" s="79">
        <f>'Plan kierunku'!Q78</f>
        <v>4</v>
      </c>
      <c r="R69" s="7">
        <f t="shared" si="1"/>
        <v>-13</v>
      </c>
      <c r="S69" s="5">
        <v>45</v>
      </c>
      <c r="T69" s="539"/>
    </row>
    <row r="70" spans="1:20" ht="25" customHeight="1">
      <c r="B70" s="37"/>
      <c r="C70" s="209"/>
      <c r="D70" s="209"/>
      <c r="E70" s="209"/>
      <c r="F70" s="529"/>
      <c r="G70" s="533" t="s">
        <v>70</v>
      </c>
      <c r="H70" s="534"/>
      <c r="I70" s="214">
        <v>18</v>
      </c>
      <c r="J70" s="527" t="s">
        <v>67</v>
      </c>
      <c r="K70" s="527"/>
      <c r="L70" s="151">
        <f>'Plan kierunku'!L79</f>
        <v>0</v>
      </c>
      <c r="M70" s="152">
        <f>'Plan kierunku'!M79</f>
        <v>0</v>
      </c>
      <c r="N70" s="152">
        <f>'Plan kierunku'!N79</f>
        <v>0</v>
      </c>
      <c r="O70" s="153">
        <f>'Plan kierunku'!O79</f>
        <v>0</v>
      </c>
      <c r="P70" s="154">
        <f>'Plan kierunku'!P79</f>
        <v>0</v>
      </c>
      <c r="Q70" s="79">
        <f>'Plan kierunku'!Q79</f>
        <v>0</v>
      </c>
      <c r="R70" s="5"/>
      <c r="S70" s="5"/>
      <c r="T70" s="540"/>
    </row>
    <row r="71" spans="1:20" ht="25" customHeight="1">
      <c r="B71" s="37"/>
      <c r="C71" s="209"/>
      <c r="D71" s="209"/>
      <c r="E71" s="209"/>
      <c r="F71" s="529"/>
      <c r="G71" s="533"/>
      <c r="H71" s="534"/>
      <c r="I71" s="214">
        <v>19</v>
      </c>
      <c r="J71" s="527" t="s">
        <v>87</v>
      </c>
      <c r="K71" s="527"/>
      <c r="L71" s="151">
        <f>'Plan kierunku'!L80</f>
        <v>0</v>
      </c>
      <c r="M71" s="152">
        <f>'Plan kierunku'!M80</f>
        <v>0</v>
      </c>
      <c r="N71" s="152">
        <f>'Plan kierunku'!N80</f>
        <v>0</v>
      </c>
      <c r="O71" s="153">
        <f>'Plan kierunku'!O80</f>
        <v>0</v>
      </c>
      <c r="P71" s="154">
        <f>'Plan kierunku'!P80</f>
        <v>0</v>
      </c>
      <c r="Q71" s="79">
        <f>'Plan kierunku'!Q80</f>
        <v>0</v>
      </c>
      <c r="R71" s="5"/>
      <c r="S71" s="5"/>
      <c r="T71" s="540"/>
    </row>
    <row r="72" spans="1:20" ht="25" customHeight="1">
      <c r="B72" s="37"/>
      <c r="C72" s="209"/>
      <c r="D72" s="209"/>
      <c r="E72" s="209"/>
      <c r="F72" s="530"/>
      <c r="G72" s="535"/>
      <c r="H72" s="536"/>
      <c r="I72" s="216">
        <v>20</v>
      </c>
      <c r="J72" s="128" t="s">
        <v>105</v>
      </c>
      <c r="K72" s="129" t="s">
        <v>103</v>
      </c>
      <c r="L72" s="151">
        <f>'Plan kierunku'!L81</f>
        <v>0</v>
      </c>
      <c r="M72" s="152">
        <f>'Plan kierunku'!M81</f>
        <v>0</v>
      </c>
      <c r="N72" s="152">
        <f>'Plan kierunku'!N81</f>
        <v>0</v>
      </c>
      <c r="O72" s="153">
        <f>'Plan kierunku'!O81</f>
        <v>0</v>
      </c>
      <c r="P72" s="154">
        <f>'Plan kierunku'!P81</f>
        <v>0</v>
      </c>
      <c r="Q72" s="79">
        <f>'Plan kierunku'!Q81</f>
        <v>0</v>
      </c>
      <c r="R72" s="5"/>
      <c r="S72" s="5"/>
      <c r="T72" s="540"/>
    </row>
    <row r="73" spans="1:20" ht="2.25" customHeight="1">
      <c r="B73" s="37"/>
      <c r="C73" s="205"/>
      <c r="D73" s="205"/>
      <c r="E73" s="205"/>
      <c r="F73" s="193"/>
      <c r="G73" s="194"/>
      <c r="H73" s="194"/>
      <c r="I73" s="194"/>
      <c r="J73" s="194"/>
      <c r="K73" s="195"/>
      <c r="L73" s="151">
        <f>'Plan kierunku'!L82</f>
        <v>0</v>
      </c>
      <c r="M73" s="152">
        <f>'Plan kierunku'!M82</f>
        <v>0</v>
      </c>
      <c r="N73" s="152">
        <f>'Plan kierunku'!N82</f>
        <v>0</v>
      </c>
      <c r="O73" s="153">
        <f>'Plan kierunku'!O82</f>
        <v>0</v>
      </c>
      <c r="P73" s="154">
        <f>'Plan kierunku'!P82</f>
        <v>0</v>
      </c>
      <c r="Q73" s="79">
        <f>'Plan kierunku'!Q82</f>
        <v>0</v>
      </c>
      <c r="R73" s="5"/>
      <c r="S73" s="5"/>
    </row>
    <row r="74" spans="1:20" ht="30.75" customHeight="1">
      <c r="C74" s="204"/>
      <c r="D74" s="204"/>
      <c r="E74" s="204"/>
      <c r="F74" s="513" t="s">
        <v>113</v>
      </c>
      <c r="G74" s="514"/>
      <c r="H74" s="514"/>
      <c r="I74" s="514"/>
      <c r="J74" s="514"/>
      <c r="K74" s="515"/>
      <c r="L74" s="247">
        <f>'Plan kierunku'!L83</f>
        <v>80</v>
      </c>
      <c r="M74" s="248">
        <f>'Plan kierunku'!M83</f>
        <v>16</v>
      </c>
      <c r="N74" s="248">
        <f>'Plan kierunku'!N83</f>
        <v>64</v>
      </c>
      <c r="O74" s="249">
        <f>'Plan kierunku'!O83</f>
        <v>32</v>
      </c>
      <c r="P74" s="250">
        <f>'Plan kierunku'!P83</f>
        <v>192</v>
      </c>
      <c r="Q74" s="79">
        <f>'Plan kierunku'!Q83</f>
        <v>24</v>
      </c>
      <c r="R74" s="5">
        <f>SUM(R9:R72)</f>
        <v>-1043</v>
      </c>
      <c r="S74" s="5"/>
    </row>
    <row r="75" spans="1:20" ht="25" customHeight="1">
      <c r="C75" s="212"/>
      <c r="D75" s="212"/>
      <c r="E75" s="212"/>
      <c r="F75" s="516" t="s">
        <v>92</v>
      </c>
      <c r="G75" s="517"/>
      <c r="H75" s="517"/>
      <c r="I75" s="517"/>
      <c r="J75" s="517"/>
      <c r="K75" s="518"/>
      <c r="L75" s="151">
        <f>'Plan kierunku'!L95</f>
        <v>0</v>
      </c>
      <c r="M75" s="152">
        <f>'Plan kierunku'!M95</f>
        <v>0</v>
      </c>
      <c r="N75" s="152">
        <f>'Plan kierunku'!N95</f>
        <v>0</v>
      </c>
      <c r="O75" s="153">
        <f>'Plan kierunku'!O95</f>
        <v>0</v>
      </c>
      <c r="P75" s="154">
        <f>'Plan kierunku'!P95</f>
        <v>0</v>
      </c>
      <c r="Q75" s="79">
        <f>'Plan kierunku'!Q95</f>
        <v>6</v>
      </c>
      <c r="R75" s="5"/>
      <c r="S75" s="5"/>
    </row>
    <row r="76" spans="1:20" ht="25" customHeight="1">
      <c r="A76" s="3">
        <v>1</v>
      </c>
      <c r="C76" s="21"/>
      <c r="D76" s="21"/>
      <c r="E76" s="21"/>
      <c r="F76" s="24" t="s">
        <v>32</v>
      </c>
      <c r="G76" s="25"/>
      <c r="H76" s="25"/>
      <c r="I76" s="25"/>
      <c r="J76" s="25"/>
      <c r="K76" s="130"/>
      <c r="L76" s="151">
        <f>'Plan kierunku'!L97</f>
        <v>0</v>
      </c>
      <c r="M76" s="152">
        <f>'Plan kierunku'!M97</f>
        <v>0</v>
      </c>
      <c r="N76" s="152">
        <f>'Plan kierunku'!N97</f>
        <v>0</v>
      </c>
      <c r="O76" s="153">
        <f>'Plan kierunku'!O97</f>
        <v>24</v>
      </c>
      <c r="P76" s="154">
        <f>'Plan kierunku'!P97</f>
        <v>24</v>
      </c>
      <c r="Q76" s="79">
        <f>'Plan kierunku'!Q97</f>
        <v>20</v>
      </c>
      <c r="R76" s="5"/>
      <c r="S76" s="5"/>
    </row>
    <row r="77" spans="1:20" ht="25" customHeight="1">
      <c r="A77" s="3">
        <v>1</v>
      </c>
      <c r="C77" s="519"/>
      <c r="D77" s="520"/>
      <c r="E77" s="520"/>
      <c r="F77" s="520"/>
      <c r="G77" s="520"/>
      <c r="H77" s="520"/>
      <c r="I77" s="520"/>
      <c r="J77" s="520"/>
      <c r="K77" s="521"/>
      <c r="L77" s="22">
        <f>L8+L19+L33+L51+L74+SUM(L75:L76)</f>
        <v>656</v>
      </c>
      <c r="M77" s="22">
        <f>M8+M19+M33+M51+M74+SUM(M75:M76)</f>
        <v>216</v>
      </c>
      <c r="N77" s="22">
        <f>N8+N19+N33+N51+N74+SUM(N75:N76)</f>
        <v>400</v>
      </c>
      <c r="O77" s="22">
        <f>O8+O19+O33+O51+O74</f>
        <v>224</v>
      </c>
      <c r="P77" s="525">
        <f>P74+P51+P33+P19+P8</f>
        <v>1496</v>
      </c>
      <c r="Q77" s="537">
        <f>Q8+Q19+Q33+Q51+Q74+SUM(Q75:Q76)</f>
        <v>239</v>
      </c>
      <c r="R77" s="5"/>
      <c r="S77" s="5"/>
    </row>
    <row r="78" spans="1:20" ht="25" customHeight="1">
      <c r="A78" s="3">
        <v>2</v>
      </c>
      <c r="C78" s="522"/>
      <c r="D78" s="523"/>
      <c r="E78" s="523"/>
      <c r="F78" s="523"/>
      <c r="G78" s="523"/>
      <c r="H78" s="523"/>
      <c r="I78" s="523"/>
      <c r="J78" s="523"/>
      <c r="K78" s="524"/>
      <c r="L78" s="512" t="str">
        <f>'Plan kierunku'!L100</f>
        <v>192 godz. x 15 tygodni</v>
      </c>
      <c r="M78" s="512"/>
      <c r="N78" s="512"/>
      <c r="O78" s="512"/>
      <c r="P78" s="526"/>
      <c r="Q78" s="538"/>
      <c r="R78" s="5"/>
      <c r="S78" s="5"/>
    </row>
    <row r="79" spans="1:20" ht="25" customHeight="1">
      <c r="C79" s="219"/>
      <c r="D79" s="220"/>
      <c r="E79" s="220"/>
      <c r="F79" s="220"/>
      <c r="G79" s="220"/>
      <c r="H79" s="220"/>
      <c r="I79" s="220"/>
      <c r="J79" s="220"/>
      <c r="K79" s="221"/>
      <c r="L79" s="49">
        <f>SUM(N79:Q79)</f>
        <v>0</v>
      </c>
      <c r="M79" s="196"/>
      <c r="N79" s="196"/>
      <c r="O79" s="196"/>
      <c r="P79" s="196"/>
      <c r="Q79" s="196"/>
    </row>
    <row r="80" spans="1:20" ht="20.149999999999999" customHeight="1">
      <c r="C80" s="5"/>
      <c r="D80" s="5"/>
      <c r="E80" s="5"/>
      <c r="F80" s="5"/>
      <c r="G80" s="5"/>
      <c r="H80" s="5"/>
      <c r="I80" s="5"/>
      <c r="J80" s="5"/>
      <c r="K80" s="5"/>
      <c r="L80" s="51">
        <f>L77/P77*100</f>
        <v>43.850267379679138</v>
      </c>
      <c r="M80" s="51">
        <f>M77/P77*100</f>
        <v>14.438502673796791</v>
      </c>
      <c r="N80" s="52">
        <f>N77/P77*100</f>
        <v>26.737967914438503</v>
      </c>
      <c r="O80" s="52">
        <f>O77/P77*100</f>
        <v>14.973262032085561</v>
      </c>
      <c r="P80" s="53">
        <f>SUM(L80:O80)</f>
        <v>99.999999999999986</v>
      </c>
      <c r="Q80" s="196"/>
    </row>
    <row r="81" spans="1:17" ht="17.5">
      <c r="A81" s="1"/>
      <c r="B81" s="1"/>
      <c r="C81" s="5"/>
      <c r="D81" s="5"/>
      <c r="E81" s="5"/>
      <c r="F81" s="5"/>
      <c r="G81" s="5"/>
      <c r="H81" s="5"/>
      <c r="I81" s="5"/>
      <c r="J81" s="5"/>
      <c r="K81" s="5"/>
      <c r="L81" s="196"/>
      <c r="M81" s="196"/>
      <c r="N81" s="196"/>
      <c r="O81" s="196"/>
      <c r="P81" s="196"/>
      <c r="Q81" s="196"/>
    </row>
    <row r="82" spans="1:17" ht="17.5">
      <c r="A82" s="1"/>
      <c r="B82" s="1"/>
      <c r="C82" s="5"/>
      <c r="D82" s="5"/>
      <c r="E82" s="5"/>
      <c r="F82" s="23"/>
      <c r="G82" s="23"/>
      <c r="H82" s="23"/>
      <c r="I82" s="23"/>
      <c r="J82" s="23"/>
      <c r="K82" s="23"/>
      <c r="L82" s="54"/>
      <c r="M82" s="54"/>
      <c r="N82" s="54"/>
      <c r="O82" s="54"/>
      <c r="P82" s="54"/>
      <c r="Q82" s="196"/>
    </row>
    <row r="83" spans="1:17" ht="17.5">
      <c r="A83" s="1"/>
      <c r="B83" s="1"/>
      <c r="C83" s="5"/>
      <c r="D83" s="5"/>
      <c r="E83" s="5"/>
      <c r="F83" s="5"/>
      <c r="G83" s="5"/>
      <c r="H83" s="5"/>
      <c r="I83" s="5"/>
      <c r="J83" s="5"/>
      <c r="K83" s="5"/>
      <c r="L83" s="196"/>
      <c r="M83" s="196"/>
      <c r="N83" s="196"/>
      <c r="O83" s="196"/>
      <c r="P83" s="196"/>
      <c r="Q83" s="196"/>
    </row>
    <row r="84" spans="1:17" ht="17.5">
      <c r="A84" s="1"/>
      <c r="B84" s="1"/>
      <c r="C84" s="5"/>
      <c r="D84" s="5"/>
      <c r="E84" s="5"/>
      <c r="F84" s="5"/>
      <c r="G84" s="5"/>
      <c r="H84" s="5"/>
      <c r="I84" s="5"/>
      <c r="J84" s="5"/>
      <c r="K84" s="5"/>
      <c r="L84" s="196"/>
      <c r="M84" s="196"/>
      <c r="N84" s="196"/>
      <c r="O84" s="196"/>
      <c r="P84" s="196"/>
      <c r="Q84" s="196"/>
    </row>
    <row r="85" spans="1:17" ht="17.5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196"/>
      <c r="M85" s="196"/>
      <c r="N85" s="196"/>
      <c r="O85" s="196"/>
      <c r="P85" s="196"/>
      <c r="Q85" s="196"/>
    </row>
    <row r="86" spans="1:17" ht="18">
      <c r="A86" s="1"/>
      <c r="B86" s="1"/>
      <c r="C86" s="5"/>
      <c r="D86" s="5"/>
      <c r="E86" s="5"/>
      <c r="F86" s="26"/>
      <c r="G86" s="26"/>
      <c r="H86" s="26"/>
      <c r="I86" s="26"/>
      <c r="J86" s="26"/>
      <c r="K86" s="26"/>
      <c r="L86" s="43"/>
      <c r="M86" s="43"/>
      <c r="N86" s="43"/>
      <c r="O86" s="43"/>
      <c r="P86" s="43"/>
      <c r="Q86" s="43"/>
    </row>
    <row r="87" spans="1:17" ht="18">
      <c r="A87" s="1"/>
      <c r="B87" s="1"/>
      <c r="C87" s="5"/>
      <c r="D87" s="5"/>
      <c r="E87" s="5"/>
      <c r="F87" s="27"/>
      <c r="G87" s="27"/>
      <c r="H87" s="27"/>
      <c r="I87" s="27"/>
      <c r="J87" s="27"/>
      <c r="K87" s="27"/>
      <c r="L87" s="196"/>
      <c r="M87" s="196"/>
      <c r="N87" s="196"/>
      <c r="O87" s="196"/>
      <c r="P87" s="196"/>
      <c r="Q87" s="196"/>
    </row>
  </sheetData>
  <mergeCells count="98">
    <mergeCell ref="F8:K8"/>
    <mergeCell ref="F9:K9"/>
    <mergeCell ref="F6:K7"/>
    <mergeCell ref="L6:Q6"/>
    <mergeCell ref="T10:T17"/>
    <mergeCell ref="H11:K11"/>
    <mergeCell ref="H12:K12"/>
    <mergeCell ref="H13:K13"/>
    <mergeCell ref="H14:K14"/>
    <mergeCell ref="H15:K15"/>
    <mergeCell ref="H16:K16"/>
    <mergeCell ref="H17:K17"/>
    <mergeCell ref="C10:C17"/>
    <mergeCell ref="F10:F17"/>
    <mergeCell ref="H10:K10"/>
    <mergeCell ref="T21:T23"/>
    <mergeCell ref="H22:K22"/>
    <mergeCell ref="H23:J23"/>
    <mergeCell ref="F19:K19"/>
    <mergeCell ref="F20:K20"/>
    <mergeCell ref="C21:C23"/>
    <mergeCell ref="F21:F23"/>
    <mergeCell ref="H21:K21"/>
    <mergeCell ref="F24:F27"/>
    <mergeCell ref="H24:K24"/>
    <mergeCell ref="T24:T31"/>
    <mergeCell ref="H25:K25"/>
    <mergeCell ref="H26:K26"/>
    <mergeCell ref="H27:J27"/>
    <mergeCell ref="F28:F31"/>
    <mergeCell ref="H28:K28"/>
    <mergeCell ref="H29:K29"/>
    <mergeCell ref="H30:K30"/>
    <mergeCell ref="H31:J31"/>
    <mergeCell ref="F32:K32"/>
    <mergeCell ref="F33:K33"/>
    <mergeCell ref="F34:K34"/>
    <mergeCell ref="F35:F40"/>
    <mergeCell ref="H35:K35"/>
    <mergeCell ref="H36:K36"/>
    <mergeCell ref="H37:K37"/>
    <mergeCell ref="H38:K38"/>
    <mergeCell ref="H39:K39"/>
    <mergeCell ref="H40:J40"/>
    <mergeCell ref="W40:X40"/>
    <mergeCell ref="F41:F46"/>
    <mergeCell ref="H41:K41"/>
    <mergeCell ref="T41:T49"/>
    <mergeCell ref="H42:K42"/>
    <mergeCell ref="H43:K43"/>
    <mergeCell ref="H44:K44"/>
    <mergeCell ref="H45:K45"/>
    <mergeCell ref="T35:T40"/>
    <mergeCell ref="H46:J46"/>
    <mergeCell ref="F47:F49"/>
    <mergeCell ref="H47:K47"/>
    <mergeCell ref="H48:K48"/>
    <mergeCell ref="H49:J49"/>
    <mergeCell ref="F51:K51"/>
    <mergeCell ref="T61:T63"/>
    <mergeCell ref="J62:K62"/>
    <mergeCell ref="G64:H66"/>
    <mergeCell ref="J64:K64"/>
    <mergeCell ref="T64:T66"/>
    <mergeCell ref="J65:K65"/>
    <mergeCell ref="T53:T56"/>
    <mergeCell ref="J54:K54"/>
    <mergeCell ref="J55:K55"/>
    <mergeCell ref="G57:H60"/>
    <mergeCell ref="J57:K57"/>
    <mergeCell ref="T57:T60"/>
    <mergeCell ref="J58:K58"/>
    <mergeCell ref="Q77:Q78"/>
    <mergeCell ref="F67:F72"/>
    <mergeCell ref="G67:H69"/>
    <mergeCell ref="J67:K67"/>
    <mergeCell ref="T67:T69"/>
    <mergeCell ref="J68:K68"/>
    <mergeCell ref="G70:H72"/>
    <mergeCell ref="J70:K70"/>
    <mergeCell ref="T70:T72"/>
    <mergeCell ref="J71:K71"/>
    <mergeCell ref="C30:C31"/>
    <mergeCell ref="L2:P2"/>
    <mergeCell ref="L4:P4"/>
    <mergeCell ref="C6:E7"/>
    <mergeCell ref="L78:O78"/>
    <mergeCell ref="F74:K74"/>
    <mergeCell ref="F75:K75"/>
    <mergeCell ref="C77:K78"/>
    <mergeCell ref="P77:P78"/>
    <mergeCell ref="J59:K59"/>
    <mergeCell ref="F61:F66"/>
    <mergeCell ref="G61:H63"/>
    <mergeCell ref="J61:K61"/>
    <mergeCell ref="F53:F60"/>
    <mergeCell ref="G53:H56"/>
    <mergeCell ref="J53:K53"/>
  </mergeCells>
  <conditionalFormatting sqref="P77:P78">
    <cfRule type="cellIs" dxfId="17" priority="15" stopIfTrue="1" operator="notBetween">
      <formula>min_st*tyg</formula>
      <formula>tyg*max_st</formula>
    </cfRule>
  </conditionalFormatting>
  <printOptions horizontalCentered="1" verticalCentered="1"/>
  <pageMargins left="0.25" right="0.25" top="0.75" bottom="0.75" header="0.3" footer="0.3"/>
  <pageSetup paperSize="9" scale="2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BU109"/>
  <sheetViews>
    <sheetView showGridLines="0" showZeros="0" tabSelected="1" zoomScale="50" zoomScaleNormal="50" zoomScaleSheetLayoutView="75" workbookViewId="0">
      <pane xSplit="17" ySplit="7" topLeftCell="R61" activePane="bottomRight" state="frozen"/>
      <selection activeCell="B1" sqref="B1"/>
      <selection pane="topRight" activeCell="K1" sqref="K1"/>
      <selection pane="bottomLeft" activeCell="B7" sqref="B7"/>
      <selection pane="bottomRight" activeCell="J77" sqref="J77:K77"/>
    </sheetView>
  </sheetViews>
  <sheetFormatPr defaultColWidth="9.1796875" defaultRowHeight="12.5"/>
  <cols>
    <col min="1" max="1" width="3.54296875" style="3" customWidth="1"/>
    <col min="2" max="2" width="15" style="3" hidden="1" customWidth="1"/>
    <col min="3" max="3" width="14.1796875" style="3" hidden="1" customWidth="1"/>
    <col min="4" max="4" width="6.26953125" style="35" hidden="1" customWidth="1"/>
    <col min="5" max="5" width="0.453125" style="35" customWidth="1"/>
    <col min="6" max="6" width="22.26953125" style="1" customWidth="1"/>
    <col min="7" max="7" width="5.54296875" style="1" customWidth="1"/>
    <col min="8" max="8" width="14.54296875" style="1" customWidth="1"/>
    <col min="9" max="9" width="5.7265625" style="1" customWidth="1"/>
    <col min="10" max="10" width="48.54296875" style="1" customWidth="1"/>
    <col min="11" max="11" width="14.54296875" style="1" customWidth="1"/>
    <col min="12" max="12" width="7.453125" style="55" customWidth="1"/>
    <col min="13" max="14" width="7" style="55" customWidth="1"/>
    <col min="15" max="15" width="7.26953125" style="55" customWidth="1"/>
    <col min="16" max="16" width="8.26953125" style="55" customWidth="1"/>
    <col min="17" max="17" width="8.81640625" style="55" customWidth="1"/>
    <col min="18" max="36" width="4.7265625" style="55" customWidth="1"/>
    <col min="37" max="37" width="7.453125" style="55" customWidth="1"/>
    <col min="38" max="57" width="4.7265625" style="55" customWidth="1"/>
    <col min="58" max="58" width="9.1796875" style="1"/>
    <col min="59" max="59" width="20.81640625" style="1" customWidth="1"/>
    <col min="60" max="16384" width="9.1796875" style="1"/>
  </cols>
  <sheetData>
    <row r="1" spans="1:59" ht="15" customHeight="1">
      <c r="F1" s="6"/>
      <c r="G1" s="6"/>
      <c r="H1" s="6"/>
      <c r="I1" s="6"/>
      <c r="J1" s="6"/>
      <c r="K1" s="6"/>
      <c r="L1" s="44"/>
      <c r="M1" s="45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6"/>
      <c r="AP1" s="655"/>
      <c r="AQ1" s="655"/>
      <c r="AR1" s="655"/>
      <c r="AS1" s="655"/>
      <c r="AT1" s="655"/>
      <c r="AU1" s="44"/>
      <c r="AV1" s="44"/>
      <c r="AW1" s="44"/>
      <c r="AX1" s="44"/>
      <c r="AY1" s="44"/>
      <c r="AZ1" s="44"/>
      <c r="BA1" s="60"/>
      <c r="BB1" s="60"/>
      <c r="BC1" s="60"/>
      <c r="BD1" s="60"/>
      <c r="BE1" s="60"/>
    </row>
    <row r="2" spans="1:59" ht="18.75" customHeight="1">
      <c r="F2" s="222"/>
      <c r="G2" s="56"/>
      <c r="H2" s="5"/>
      <c r="I2" s="5"/>
      <c r="J2" s="5"/>
      <c r="K2" s="222" t="s">
        <v>122</v>
      </c>
      <c r="L2" s="56" t="s">
        <v>140</v>
      </c>
      <c r="M2" s="56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59"/>
      <c r="AK2" s="59" t="s">
        <v>138</v>
      </c>
      <c r="AL2" s="44"/>
      <c r="AM2" s="44"/>
      <c r="AN2" s="44"/>
      <c r="AO2" s="46"/>
      <c r="AP2" s="48"/>
      <c r="AQ2" s="48"/>
      <c r="AR2" s="48"/>
      <c r="AS2" s="48"/>
      <c r="AT2" s="48"/>
      <c r="AU2" s="44"/>
      <c r="AV2" s="44"/>
      <c r="AW2" s="44"/>
      <c r="AX2" s="44"/>
      <c r="AY2" s="44"/>
      <c r="AZ2" s="58"/>
      <c r="BA2" s="504"/>
      <c r="BB2" s="504"/>
      <c r="BC2" s="504"/>
      <c r="BD2" s="504"/>
      <c r="BE2" s="504"/>
    </row>
    <row r="3" spans="1:59" ht="18.75" customHeight="1">
      <c r="F3" s="222"/>
      <c r="G3" s="56"/>
      <c r="H3" s="5"/>
      <c r="I3" s="5"/>
      <c r="J3" s="5"/>
      <c r="K3" s="222" t="s">
        <v>119</v>
      </c>
      <c r="L3" s="56" t="s">
        <v>120</v>
      </c>
      <c r="M3" s="5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59"/>
      <c r="AK3" s="491"/>
      <c r="AL3" s="371" t="s">
        <v>136</v>
      </c>
      <c r="AM3" s="196"/>
      <c r="AN3" s="196"/>
      <c r="AO3" s="46"/>
      <c r="AP3" s="373"/>
      <c r="AQ3" s="371" t="s">
        <v>93</v>
      </c>
      <c r="AR3" s="197"/>
      <c r="AS3" s="197"/>
      <c r="AT3" s="197"/>
      <c r="AU3" s="196"/>
      <c r="AV3" s="196"/>
      <c r="AW3" s="196"/>
      <c r="AX3" s="196"/>
      <c r="AY3" s="196"/>
      <c r="AZ3" s="58"/>
      <c r="BA3" s="225"/>
      <c r="BB3" s="225"/>
      <c r="BC3" s="225"/>
      <c r="BD3" s="225"/>
      <c r="BE3" s="225"/>
    </row>
    <row r="4" spans="1:59" ht="18.75" customHeight="1">
      <c r="F4" s="58"/>
      <c r="G4" s="56"/>
      <c r="H4" s="6"/>
      <c r="I4" s="6"/>
      <c r="J4" s="6"/>
      <c r="K4" s="222" t="s">
        <v>139</v>
      </c>
      <c r="L4" s="56" t="s">
        <v>188</v>
      </c>
      <c r="M4" s="56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59"/>
      <c r="AK4" s="44"/>
      <c r="AL4" s="44"/>
      <c r="AM4" s="44"/>
      <c r="AN4" s="44"/>
      <c r="AO4" s="223"/>
      <c r="AP4" s="223"/>
      <c r="AQ4" s="371"/>
      <c r="AR4" s="372"/>
      <c r="AS4" s="372"/>
      <c r="AT4" s="372"/>
      <c r="AU4" s="372"/>
      <c r="AV4" s="28"/>
      <c r="AW4" s="196"/>
      <c r="AX4" s="196"/>
      <c r="AY4" s="196"/>
      <c r="AZ4" s="224"/>
      <c r="BA4" s="505"/>
      <c r="BB4" s="505"/>
      <c r="BC4" s="505"/>
      <c r="BD4" s="505"/>
      <c r="BE4" s="505"/>
    </row>
    <row r="5" spans="1:59" ht="15" customHeight="1">
      <c r="F5" s="8"/>
      <c r="G5" s="8"/>
      <c r="H5" s="8"/>
      <c r="I5" s="8"/>
      <c r="J5" s="8"/>
      <c r="K5" s="8"/>
      <c r="L5" s="47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57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60"/>
      <c r="BB5" s="60"/>
      <c r="BC5" s="60"/>
      <c r="BD5" s="60"/>
      <c r="BE5" s="60"/>
    </row>
    <row r="6" spans="1:59" ht="25" customHeight="1">
      <c r="B6" s="588"/>
      <c r="C6" s="589"/>
      <c r="D6" s="590"/>
      <c r="E6" s="599" t="s">
        <v>134</v>
      </c>
      <c r="F6" s="506" t="s">
        <v>17</v>
      </c>
      <c r="G6" s="507"/>
      <c r="H6" s="507"/>
      <c r="I6" s="507"/>
      <c r="J6" s="507"/>
      <c r="K6" s="508"/>
      <c r="L6" s="583" t="s">
        <v>12</v>
      </c>
      <c r="M6" s="584"/>
      <c r="N6" s="584"/>
      <c r="O6" s="584"/>
      <c r="P6" s="584"/>
      <c r="Q6" s="585"/>
      <c r="R6" s="583" t="s">
        <v>5</v>
      </c>
      <c r="S6" s="584"/>
      <c r="T6" s="584"/>
      <c r="U6" s="584"/>
      <c r="V6" s="585"/>
      <c r="W6" s="583" t="s">
        <v>6</v>
      </c>
      <c r="X6" s="584"/>
      <c r="Y6" s="584"/>
      <c r="Z6" s="584"/>
      <c r="AA6" s="585"/>
      <c r="AB6" s="583" t="s">
        <v>7</v>
      </c>
      <c r="AC6" s="584"/>
      <c r="AD6" s="584"/>
      <c r="AE6" s="584"/>
      <c r="AF6" s="585"/>
      <c r="AG6" s="583" t="s">
        <v>8</v>
      </c>
      <c r="AH6" s="584"/>
      <c r="AI6" s="584"/>
      <c r="AJ6" s="584"/>
      <c r="AK6" s="585"/>
      <c r="AL6" s="583" t="s">
        <v>9</v>
      </c>
      <c r="AM6" s="584"/>
      <c r="AN6" s="584"/>
      <c r="AO6" s="584"/>
      <c r="AP6" s="585"/>
      <c r="AQ6" s="583" t="s">
        <v>10</v>
      </c>
      <c r="AR6" s="584"/>
      <c r="AS6" s="584"/>
      <c r="AT6" s="584"/>
      <c r="AU6" s="585"/>
      <c r="AV6" s="583" t="s">
        <v>11</v>
      </c>
      <c r="AW6" s="584"/>
      <c r="AX6" s="584"/>
      <c r="AY6" s="584"/>
      <c r="AZ6" s="585"/>
      <c r="BA6" s="583" t="s">
        <v>31</v>
      </c>
      <c r="BB6" s="584"/>
      <c r="BC6" s="584"/>
      <c r="BD6" s="584"/>
      <c r="BE6" s="585"/>
    </row>
    <row r="7" spans="1:59" ht="25" customHeight="1">
      <c r="B7" s="591"/>
      <c r="C7" s="592"/>
      <c r="D7" s="593"/>
      <c r="E7" s="600"/>
      <c r="F7" s="509"/>
      <c r="G7" s="510"/>
      <c r="H7" s="510"/>
      <c r="I7" s="510"/>
      <c r="J7" s="510"/>
      <c r="K7" s="511"/>
      <c r="L7" s="9" t="s">
        <v>0</v>
      </c>
      <c r="M7" s="10" t="s">
        <v>1</v>
      </c>
      <c r="N7" s="10" t="s">
        <v>2</v>
      </c>
      <c r="O7" s="11" t="s">
        <v>3</v>
      </c>
      <c r="P7" s="12" t="s">
        <v>4</v>
      </c>
      <c r="Q7" s="13" t="s">
        <v>18</v>
      </c>
      <c r="R7" s="9" t="s">
        <v>0</v>
      </c>
      <c r="S7" s="10" t="s">
        <v>1</v>
      </c>
      <c r="T7" s="10" t="s">
        <v>2</v>
      </c>
      <c r="U7" s="11" t="s">
        <v>3</v>
      </c>
      <c r="V7" s="13" t="s">
        <v>18</v>
      </c>
      <c r="W7" s="9" t="s">
        <v>0</v>
      </c>
      <c r="X7" s="10" t="s">
        <v>1</v>
      </c>
      <c r="Y7" s="10" t="s">
        <v>2</v>
      </c>
      <c r="Z7" s="11" t="s">
        <v>3</v>
      </c>
      <c r="AA7" s="13" t="s">
        <v>18</v>
      </c>
      <c r="AB7" s="9" t="s">
        <v>0</v>
      </c>
      <c r="AC7" s="10" t="s">
        <v>1</v>
      </c>
      <c r="AD7" s="10" t="s">
        <v>2</v>
      </c>
      <c r="AE7" s="11" t="s">
        <v>3</v>
      </c>
      <c r="AF7" s="13" t="s">
        <v>18</v>
      </c>
      <c r="AG7" s="9" t="s">
        <v>0</v>
      </c>
      <c r="AH7" s="10" t="s">
        <v>1</v>
      </c>
      <c r="AI7" s="10" t="s">
        <v>2</v>
      </c>
      <c r="AJ7" s="11" t="s">
        <v>3</v>
      </c>
      <c r="AK7" s="13" t="s">
        <v>18</v>
      </c>
      <c r="AL7" s="9" t="s">
        <v>0</v>
      </c>
      <c r="AM7" s="10" t="s">
        <v>1</v>
      </c>
      <c r="AN7" s="10" t="s">
        <v>2</v>
      </c>
      <c r="AO7" s="11" t="s">
        <v>3</v>
      </c>
      <c r="AP7" s="13" t="s">
        <v>18</v>
      </c>
      <c r="AQ7" s="9" t="s">
        <v>0</v>
      </c>
      <c r="AR7" s="10" t="s">
        <v>1</v>
      </c>
      <c r="AS7" s="10" t="s">
        <v>2</v>
      </c>
      <c r="AT7" s="11" t="s">
        <v>3</v>
      </c>
      <c r="AU7" s="13" t="s">
        <v>18</v>
      </c>
      <c r="AV7" s="9" t="s">
        <v>0</v>
      </c>
      <c r="AW7" s="10" t="s">
        <v>1</v>
      </c>
      <c r="AX7" s="10" t="s">
        <v>2</v>
      </c>
      <c r="AY7" s="11" t="s">
        <v>3</v>
      </c>
      <c r="AZ7" s="13" t="s">
        <v>18</v>
      </c>
      <c r="BA7" s="9" t="s">
        <v>0</v>
      </c>
      <c r="BB7" s="10" t="s">
        <v>1</v>
      </c>
      <c r="BC7" s="10" t="s">
        <v>2</v>
      </c>
      <c r="BD7" s="11" t="s">
        <v>3</v>
      </c>
      <c r="BE7" s="13" t="s">
        <v>18</v>
      </c>
    </row>
    <row r="8" spans="1:59" ht="54" customHeight="1">
      <c r="B8" s="413" t="s">
        <v>158</v>
      </c>
      <c r="C8" s="420" t="s">
        <v>133</v>
      </c>
      <c r="D8" s="384"/>
      <c r="E8" s="384"/>
      <c r="F8" s="578" t="s">
        <v>109</v>
      </c>
      <c r="G8" s="578"/>
      <c r="H8" s="578"/>
      <c r="I8" s="578"/>
      <c r="J8" s="578"/>
      <c r="K8" s="579"/>
      <c r="L8" s="328">
        <f t="shared" ref="L8:BE8" si="0">SUM(L9:L19)</f>
        <v>80</v>
      </c>
      <c r="M8" s="329">
        <f t="shared" si="0"/>
        <v>88</v>
      </c>
      <c r="N8" s="329">
        <f t="shared" si="0"/>
        <v>0</v>
      </c>
      <c r="O8" s="330">
        <f t="shared" si="0"/>
        <v>0</v>
      </c>
      <c r="P8" s="331">
        <f t="shared" si="0"/>
        <v>168</v>
      </c>
      <c r="Q8" s="332">
        <f t="shared" si="0"/>
        <v>20</v>
      </c>
      <c r="R8" s="333">
        <f t="shared" si="0"/>
        <v>48</v>
      </c>
      <c r="S8" s="334">
        <f t="shared" si="0"/>
        <v>32</v>
      </c>
      <c r="T8" s="334">
        <f t="shared" si="0"/>
        <v>0</v>
      </c>
      <c r="U8" s="335">
        <f t="shared" si="0"/>
        <v>0</v>
      </c>
      <c r="V8" s="332">
        <f t="shared" si="0"/>
        <v>9</v>
      </c>
      <c r="W8" s="333">
        <f t="shared" si="0"/>
        <v>0</v>
      </c>
      <c r="X8" s="334">
        <f t="shared" si="0"/>
        <v>24</v>
      </c>
      <c r="Y8" s="334">
        <f t="shared" si="0"/>
        <v>0</v>
      </c>
      <c r="Z8" s="335">
        <f t="shared" si="0"/>
        <v>0</v>
      </c>
      <c r="AA8" s="332">
        <f t="shared" si="0"/>
        <v>2</v>
      </c>
      <c r="AB8" s="333">
        <f t="shared" si="0"/>
        <v>0</v>
      </c>
      <c r="AC8" s="334">
        <f t="shared" si="0"/>
        <v>16</v>
      </c>
      <c r="AD8" s="334">
        <f t="shared" si="0"/>
        <v>0</v>
      </c>
      <c r="AE8" s="335">
        <f t="shared" si="0"/>
        <v>0</v>
      </c>
      <c r="AF8" s="332">
        <f t="shared" si="0"/>
        <v>2</v>
      </c>
      <c r="AG8" s="333">
        <f t="shared" si="0"/>
        <v>0</v>
      </c>
      <c r="AH8" s="334">
        <f t="shared" si="0"/>
        <v>16</v>
      </c>
      <c r="AI8" s="334">
        <f t="shared" si="0"/>
        <v>0</v>
      </c>
      <c r="AJ8" s="335">
        <f t="shared" si="0"/>
        <v>0</v>
      </c>
      <c r="AK8" s="332">
        <f t="shared" si="0"/>
        <v>2</v>
      </c>
      <c r="AL8" s="333">
        <f t="shared" si="0"/>
        <v>0</v>
      </c>
      <c r="AM8" s="334">
        <f t="shared" si="0"/>
        <v>0</v>
      </c>
      <c r="AN8" s="334">
        <f t="shared" si="0"/>
        <v>0</v>
      </c>
      <c r="AO8" s="335">
        <f t="shared" si="0"/>
        <v>0</v>
      </c>
      <c r="AP8" s="332">
        <f t="shared" si="0"/>
        <v>0</v>
      </c>
      <c r="AQ8" s="333">
        <f t="shared" si="0"/>
        <v>16</v>
      </c>
      <c r="AR8" s="334">
        <f t="shared" si="0"/>
        <v>0</v>
      </c>
      <c r="AS8" s="334">
        <f t="shared" si="0"/>
        <v>0</v>
      </c>
      <c r="AT8" s="335">
        <f t="shared" si="0"/>
        <v>0</v>
      </c>
      <c r="AU8" s="332">
        <f t="shared" si="0"/>
        <v>3</v>
      </c>
      <c r="AV8" s="333">
        <f t="shared" si="0"/>
        <v>16</v>
      </c>
      <c r="AW8" s="334">
        <f t="shared" si="0"/>
        <v>0</v>
      </c>
      <c r="AX8" s="334">
        <f t="shared" si="0"/>
        <v>0</v>
      </c>
      <c r="AY8" s="335">
        <f t="shared" si="0"/>
        <v>0</v>
      </c>
      <c r="AZ8" s="332">
        <f t="shared" si="0"/>
        <v>2</v>
      </c>
      <c r="BA8" s="333">
        <f t="shared" si="0"/>
        <v>0</v>
      </c>
      <c r="BB8" s="334">
        <f t="shared" si="0"/>
        <v>0</v>
      </c>
      <c r="BC8" s="334">
        <f t="shared" si="0"/>
        <v>0</v>
      </c>
      <c r="BD8" s="335">
        <f t="shared" si="0"/>
        <v>0</v>
      </c>
      <c r="BE8" s="332">
        <f t="shared" si="0"/>
        <v>0</v>
      </c>
    </row>
    <row r="9" spans="1:59" ht="5.25" customHeight="1">
      <c r="B9" s="327"/>
      <c r="C9" s="416"/>
      <c r="D9" s="337"/>
      <c r="E9" s="337"/>
      <c r="F9" s="581"/>
      <c r="G9" s="581"/>
      <c r="H9" s="581"/>
      <c r="I9" s="581"/>
      <c r="J9" s="581"/>
      <c r="K9" s="581"/>
      <c r="L9" s="312"/>
      <c r="M9" s="312"/>
      <c r="N9" s="312"/>
      <c r="O9" s="312"/>
      <c r="P9" s="312"/>
      <c r="Q9" s="313"/>
      <c r="R9" s="338"/>
      <c r="S9" s="338"/>
      <c r="T9" s="338"/>
      <c r="U9" s="338"/>
      <c r="V9" s="313"/>
      <c r="W9" s="338"/>
      <c r="X9" s="338"/>
      <c r="Y9" s="338"/>
      <c r="Z9" s="338"/>
      <c r="AA9" s="313"/>
      <c r="AB9" s="338"/>
      <c r="AC9" s="338"/>
      <c r="AD9" s="338"/>
      <c r="AE9" s="338"/>
      <c r="AF9" s="313"/>
      <c r="AG9" s="338"/>
      <c r="AH9" s="338"/>
      <c r="AI9" s="338"/>
      <c r="AJ9" s="338"/>
      <c r="AK9" s="313"/>
      <c r="AL9" s="338"/>
      <c r="AM9" s="338"/>
      <c r="AN9" s="338"/>
      <c r="AO9" s="338"/>
      <c r="AP9" s="313"/>
      <c r="AQ9" s="338"/>
      <c r="AR9" s="338"/>
      <c r="AS9" s="338"/>
      <c r="AT9" s="338"/>
      <c r="AU9" s="313"/>
      <c r="AV9" s="338"/>
      <c r="AW9" s="338"/>
      <c r="AX9" s="338"/>
      <c r="AY9" s="338"/>
      <c r="AZ9" s="313"/>
      <c r="BA9" s="338"/>
      <c r="BB9" s="338"/>
      <c r="BC9" s="338"/>
      <c r="BD9" s="338"/>
      <c r="BE9" s="317"/>
    </row>
    <row r="10" spans="1:59" s="2" customFormat="1" ht="25" customHeight="1">
      <c r="A10" s="4"/>
      <c r="B10" s="594" t="s">
        <v>157</v>
      </c>
      <c r="C10" s="418" t="s">
        <v>159</v>
      </c>
      <c r="D10" s="601"/>
      <c r="E10" s="283"/>
      <c r="F10" s="568" t="s">
        <v>53</v>
      </c>
      <c r="G10" s="336">
        <v>1</v>
      </c>
      <c r="H10" s="651" t="s">
        <v>48</v>
      </c>
      <c r="I10" s="651"/>
      <c r="J10" s="651"/>
      <c r="K10" s="652"/>
      <c r="L10" s="151">
        <f>SUM(R10,W10,AB10,AG10,AL10,AQ10,AV10,BA10)</f>
        <v>16</v>
      </c>
      <c r="M10" s="152">
        <f t="shared" ref="M10:O10" si="1">SUM(S10,X10,AC10,AH10,AM10,AR10,AW10,BB10)</f>
        <v>8</v>
      </c>
      <c r="N10" s="152">
        <f t="shared" si="1"/>
        <v>0</v>
      </c>
      <c r="O10" s="443">
        <f t="shared" si="1"/>
        <v>0</v>
      </c>
      <c r="P10" s="38">
        <f>SUM(L10:O10)</f>
        <v>24</v>
      </c>
      <c r="Q10" s="65">
        <f>SUM(V10,AA10,AF10,AK10,AP10,AU10,AZ10,BE10)</f>
        <v>3</v>
      </c>
      <c r="R10" s="104">
        <v>16</v>
      </c>
      <c r="S10" s="99">
        <v>8</v>
      </c>
      <c r="T10" s="99"/>
      <c r="U10" s="105"/>
      <c r="V10" s="101">
        <v>3</v>
      </c>
      <c r="W10" s="103"/>
      <c r="X10" s="84"/>
      <c r="Y10" s="84"/>
      <c r="Z10" s="81"/>
      <c r="AA10" s="101"/>
      <c r="AB10" s="103"/>
      <c r="AC10" s="84"/>
      <c r="AD10" s="84"/>
      <c r="AE10" s="81"/>
      <c r="AF10" s="101"/>
      <c r="AG10" s="103"/>
      <c r="AH10" s="84"/>
      <c r="AI10" s="84"/>
      <c r="AJ10" s="81"/>
      <c r="AK10" s="101"/>
      <c r="AL10" s="103"/>
      <c r="AM10" s="84"/>
      <c r="AN10" s="84"/>
      <c r="AO10" s="81"/>
      <c r="AP10" s="101"/>
      <c r="AQ10" s="103"/>
      <c r="AR10" s="84"/>
      <c r="AS10" s="84"/>
      <c r="AT10" s="81"/>
      <c r="AU10" s="101"/>
      <c r="AV10" s="103"/>
      <c r="AW10" s="84"/>
      <c r="AX10" s="84"/>
      <c r="AY10" s="18"/>
      <c r="AZ10" s="65"/>
      <c r="BA10" s="75"/>
      <c r="BB10" s="67"/>
      <c r="BC10" s="67"/>
      <c r="BD10" s="18"/>
      <c r="BE10" s="65"/>
      <c r="BF10" s="483"/>
      <c r="BG10" s="586"/>
    </row>
    <row r="11" spans="1:59" s="2" customFormat="1" ht="25.5" customHeight="1">
      <c r="A11" s="4"/>
      <c r="B11" s="594"/>
      <c r="C11" s="418" t="s">
        <v>159</v>
      </c>
      <c r="D11" s="601"/>
      <c r="E11" s="283"/>
      <c r="F11" s="568"/>
      <c r="G11" s="217">
        <v>2</v>
      </c>
      <c r="H11" s="570" t="s">
        <v>62</v>
      </c>
      <c r="I11" s="570"/>
      <c r="J11" s="570"/>
      <c r="K11" s="571"/>
      <c r="L11" s="34">
        <f>SUM(R11,W11,AB11,AG11,AL11,AQ11,AV11,BA11)</f>
        <v>16</v>
      </c>
      <c r="M11" s="444">
        <f t="shared" ref="M11" si="2">SUM(S11,X11,AC11,AH11,AM11,AR11,AW11,BB11)</f>
        <v>0</v>
      </c>
      <c r="N11" s="444">
        <f t="shared" ref="N11" si="3">SUM(T11,Y11,AD11,AI11,AN11,AS11,AX11,BC11)</f>
        <v>0</v>
      </c>
      <c r="O11" s="445">
        <f t="shared" ref="O11" si="4">SUM(U11,Z11,AE11,AJ11,AO11,AT11,AY11,BD11)</f>
        <v>0</v>
      </c>
      <c r="P11" s="38">
        <f>SUM(L11:O11)</f>
        <v>16</v>
      </c>
      <c r="Q11" s="433">
        <f>SUM(V11,AA11,AF11,AK11,AP11,AU11,AZ11,BE11)</f>
        <v>2</v>
      </c>
      <c r="R11" s="104"/>
      <c r="S11" s="68"/>
      <c r="T11" s="68"/>
      <c r="U11" s="77"/>
      <c r="V11" s="87"/>
      <c r="W11" s="91"/>
      <c r="X11" s="82"/>
      <c r="Y11" s="82"/>
      <c r="Z11" s="85"/>
      <c r="AA11" s="87"/>
      <c r="AB11" s="17"/>
      <c r="AC11" s="15"/>
      <c r="AD11" s="15"/>
      <c r="AE11" s="16"/>
      <c r="AF11" s="14"/>
      <c r="AG11" s="17"/>
      <c r="AH11" s="67"/>
      <c r="AI11" s="15"/>
      <c r="AJ11" s="16"/>
      <c r="AK11" s="14"/>
      <c r="AL11" s="185"/>
      <c r="AM11" s="82"/>
      <c r="AN11" s="82"/>
      <c r="AO11" s="189"/>
      <c r="AP11" s="87"/>
      <c r="AQ11" s="17"/>
      <c r="AR11" s="67"/>
      <c r="AS11" s="15"/>
      <c r="AT11" s="16"/>
      <c r="AU11" s="14"/>
      <c r="AV11" s="185">
        <v>16</v>
      </c>
      <c r="AW11" s="82"/>
      <c r="AX11" s="82"/>
      <c r="AY11" s="16"/>
      <c r="AZ11" s="87">
        <v>2</v>
      </c>
      <c r="BA11" s="17"/>
      <c r="BB11" s="15"/>
      <c r="BC11" s="15"/>
      <c r="BD11" s="16"/>
      <c r="BE11" s="14"/>
      <c r="BF11" s="483"/>
      <c r="BG11" s="586"/>
    </row>
    <row r="12" spans="1:59" s="2" customFormat="1" ht="25" customHeight="1">
      <c r="A12" s="4"/>
      <c r="B12" s="594"/>
      <c r="C12" s="418" t="s">
        <v>160</v>
      </c>
      <c r="D12" s="601"/>
      <c r="E12" s="283"/>
      <c r="F12" s="568"/>
      <c r="G12" s="628">
        <v>4</v>
      </c>
      <c r="H12" s="625" t="s">
        <v>145</v>
      </c>
      <c r="I12" s="626"/>
      <c r="J12" s="626"/>
      <c r="K12" s="627"/>
      <c r="L12" s="637">
        <f t="shared" ref="L12" si="5">SUM(R12,W12,AB12,AG12,AL12,AQ12,AV12,BA12)</f>
        <v>16</v>
      </c>
      <c r="M12" s="634">
        <f t="shared" ref="M12" si="6">SUM(S12,X12,AC12,AH12,AM12,AR12,AW12,BB12)</f>
        <v>0</v>
      </c>
      <c r="N12" s="634">
        <f t="shared" ref="N12" si="7">SUM(T12,Y12,AD12,AI12,AN12,AS12,AX12,BC12)</f>
        <v>0</v>
      </c>
      <c r="O12" s="638">
        <f t="shared" ref="O12" si="8">SUM(U12,Z12,AE12,AJ12,AO12,AT12,AY12,BD12)</f>
        <v>0</v>
      </c>
      <c r="P12" s="635">
        <f>SUM(L12:O13)</f>
        <v>16</v>
      </c>
      <c r="Q12" s="632">
        <f>SUM(V12,AA12,AF12,AK12,AP12,AU12,AZ12,BE12)</f>
        <v>3</v>
      </c>
      <c r="R12" s="639">
        <v>16</v>
      </c>
      <c r="S12" s="649"/>
      <c r="T12" s="649"/>
      <c r="U12" s="660"/>
      <c r="V12" s="645">
        <v>3</v>
      </c>
      <c r="W12" s="639"/>
      <c r="X12" s="641"/>
      <c r="Y12" s="641"/>
      <c r="Z12" s="643"/>
      <c r="AA12" s="645"/>
      <c r="AB12" s="639"/>
      <c r="AC12" s="641"/>
      <c r="AD12" s="641"/>
      <c r="AE12" s="643"/>
      <c r="AF12" s="645"/>
      <c r="AG12" s="639"/>
      <c r="AH12" s="641"/>
      <c r="AI12" s="641"/>
      <c r="AJ12" s="643"/>
      <c r="AK12" s="645"/>
      <c r="AL12" s="639"/>
      <c r="AM12" s="641"/>
      <c r="AN12" s="641"/>
      <c r="AO12" s="643"/>
      <c r="AP12" s="645"/>
      <c r="AQ12" s="639"/>
      <c r="AR12" s="641"/>
      <c r="AS12" s="641"/>
      <c r="AT12" s="643"/>
      <c r="AU12" s="645"/>
      <c r="AV12" s="639"/>
      <c r="AW12" s="641"/>
      <c r="AX12" s="641"/>
      <c r="AY12" s="700"/>
      <c r="AZ12" s="645"/>
      <c r="BA12" s="639"/>
      <c r="BB12" s="641"/>
      <c r="BC12" s="641"/>
      <c r="BD12" s="643"/>
      <c r="BE12" s="645"/>
      <c r="BF12" s="483"/>
      <c r="BG12" s="586"/>
    </row>
    <row r="13" spans="1:59" s="2" customFormat="1" ht="25" customHeight="1">
      <c r="A13" s="4"/>
      <c r="B13" s="594"/>
      <c r="C13" s="418"/>
      <c r="D13" s="601"/>
      <c r="E13" s="424"/>
      <c r="F13" s="568"/>
      <c r="G13" s="629"/>
      <c r="H13" s="625" t="s">
        <v>206</v>
      </c>
      <c r="I13" s="626"/>
      <c r="J13" s="626"/>
      <c r="K13" s="627"/>
      <c r="L13" s="637"/>
      <c r="M13" s="634"/>
      <c r="N13" s="634"/>
      <c r="O13" s="638"/>
      <c r="P13" s="636"/>
      <c r="Q13" s="633"/>
      <c r="R13" s="640"/>
      <c r="S13" s="650"/>
      <c r="T13" s="650"/>
      <c r="U13" s="661"/>
      <c r="V13" s="646"/>
      <c r="W13" s="640"/>
      <c r="X13" s="642"/>
      <c r="Y13" s="642"/>
      <c r="Z13" s="644"/>
      <c r="AA13" s="646"/>
      <c r="AB13" s="640"/>
      <c r="AC13" s="642"/>
      <c r="AD13" s="642"/>
      <c r="AE13" s="644"/>
      <c r="AF13" s="646"/>
      <c r="AG13" s="640"/>
      <c r="AH13" s="642"/>
      <c r="AI13" s="642"/>
      <c r="AJ13" s="644"/>
      <c r="AK13" s="646"/>
      <c r="AL13" s="640"/>
      <c r="AM13" s="642"/>
      <c r="AN13" s="642"/>
      <c r="AO13" s="644"/>
      <c r="AP13" s="646"/>
      <c r="AQ13" s="640"/>
      <c r="AR13" s="642"/>
      <c r="AS13" s="642"/>
      <c r="AT13" s="644"/>
      <c r="AU13" s="646"/>
      <c r="AV13" s="640"/>
      <c r="AW13" s="642"/>
      <c r="AX13" s="642"/>
      <c r="AY13" s="644"/>
      <c r="AZ13" s="646"/>
      <c r="BA13" s="640"/>
      <c r="BB13" s="642"/>
      <c r="BC13" s="642"/>
      <c r="BD13" s="644"/>
      <c r="BE13" s="646"/>
      <c r="BF13" s="483"/>
      <c r="BG13" s="586"/>
    </row>
    <row r="14" spans="1:59" s="2" customFormat="1" ht="25" customHeight="1">
      <c r="A14" s="4"/>
      <c r="B14" s="594"/>
      <c r="C14" s="418" t="s">
        <v>160</v>
      </c>
      <c r="D14" s="601"/>
      <c r="E14" s="283"/>
      <c r="F14" s="568"/>
      <c r="G14" s="628">
        <v>5</v>
      </c>
      <c r="H14" s="570" t="s">
        <v>52</v>
      </c>
      <c r="I14" s="570"/>
      <c r="J14" s="570"/>
      <c r="K14" s="571"/>
      <c r="L14" s="707">
        <f>SUM(R14,W14,AB14,AG14,AL14,AQ14,AV14,BA14)</f>
        <v>16</v>
      </c>
      <c r="M14" s="709">
        <f>SUM(S14,X14,AC14,AH14,AM14,AR14,AW14,BB14)</f>
        <v>0</v>
      </c>
      <c r="N14" s="709">
        <f>SUM(T14,Y14,AD14,AI14,AN14,AS14,AX14,BC14)</f>
        <v>0</v>
      </c>
      <c r="O14" s="711">
        <f>SUM(U14,Z14,AE14,AJ14,AO14,AT14,AY14,BD14)</f>
        <v>0</v>
      </c>
      <c r="P14" s="635">
        <f>SUM(L14:O14)</f>
        <v>16</v>
      </c>
      <c r="Q14" s="632">
        <f>SUM(V14,AA14,AF14,AK14,AP14,AU14,AZ14,BE14)</f>
        <v>3</v>
      </c>
      <c r="R14" s="639"/>
      <c r="S14" s="649"/>
      <c r="T14" s="649"/>
      <c r="U14" s="660"/>
      <c r="V14" s="645"/>
      <c r="W14" s="639"/>
      <c r="X14" s="649"/>
      <c r="Y14" s="649"/>
      <c r="Z14" s="660"/>
      <c r="AA14" s="645"/>
      <c r="AB14" s="639"/>
      <c r="AC14" s="649"/>
      <c r="AD14" s="649"/>
      <c r="AE14" s="660"/>
      <c r="AF14" s="645"/>
      <c r="AG14" s="639"/>
      <c r="AH14" s="649"/>
      <c r="AI14" s="649"/>
      <c r="AJ14" s="660"/>
      <c r="AK14" s="645"/>
      <c r="AL14" s="639"/>
      <c r="AM14" s="649"/>
      <c r="AN14" s="649"/>
      <c r="AO14" s="660"/>
      <c r="AP14" s="645"/>
      <c r="AQ14" s="647">
        <v>16</v>
      </c>
      <c r="AR14" s="641"/>
      <c r="AS14" s="641"/>
      <c r="AT14" s="643"/>
      <c r="AU14" s="645">
        <v>3</v>
      </c>
      <c r="AV14" s="639"/>
      <c r="AW14" s="649"/>
      <c r="AX14" s="649"/>
      <c r="AY14" s="660"/>
      <c r="AZ14" s="645"/>
      <c r="BA14" s="639"/>
      <c r="BB14" s="649"/>
      <c r="BC14" s="649"/>
      <c r="BD14" s="660"/>
      <c r="BE14" s="645"/>
      <c r="BF14" s="483"/>
      <c r="BG14" s="586"/>
    </row>
    <row r="15" spans="1:59" s="2" customFormat="1" ht="25" customHeight="1">
      <c r="A15" s="4"/>
      <c r="B15" s="594"/>
      <c r="C15" s="418" t="s">
        <v>161</v>
      </c>
      <c r="D15" s="601"/>
      <c r="E15" s="283"/>
      <c r="F15" s="568"/>
      <c r="G15" s="629"/>
      <c r="H15" s="587" t="s">
        <v>64</v>
      </c>
      <c r="I15" s="570"/>
      <c r="J15" s="570"/>
      <c r="K15" s="571"/>
      <c r="L15" s="708"/>
      <c r="M15" s="710"/>
      <c r="N15" s="710"/>
      <c r="O15" s="712"/>
      <c r="P15" s="636"/>
      <c r="Q15" s="633"/>
      <c r="R15" s="640"/>
      <c r="S15" s="650"/>
      <c r="T15" s="650"/>
      <c r="U15" s="661"/>
      <c r="V15" s="646"/>
      <c r="W15" s="640"/>
      <c r="X15" s="650"/>
      <c r="Y15" s="650"/>
      <c r="Z15" s="661"/>
      <c r="AA15" s="646"/>
      <c r="AB15" s="640"/>
      <c r="AC15" s="650"/>
      <c r="AD15" s="650"/>
      <c r="AE15" s="661"/>
      <c r="AF15" s="646"/>
      <c r="AG15" s="640"/>
      <c r="AH15" s="650"/>
      <c r="AI15" s="650"/>
      <c r="AJ15" s="661"/>
      <c r="AK15" s="646"/>
      <c r="AL15" s="640"/>
      <c r="AM15" s="650"/>
      <c r="AN15" s="650"/>
      <c r="AO15" s="661"/>
      <c r="AP15" s="646"/>
      <c r="AQ15" s="702"/>
      <c r="AR15" s="642"/>
      <c r="AS15" s="642"/>
      <c r="AT15" s="644"/>
      <c r="AU15" s="646"/>
      <c r="AV15" s="640"/>
      <c r="AW15" s="650"/>
      <c r="AX15" s="650"/>
      <c r="AY15" s="661"/>
      <c r="AZ15" s="646"/>
      <c r="BA15" s="640"/>
      <c r="BB15" s="650"/>
      <c r="BC15" s="650"/>
      <c r="BD15" s="661"/>
      <c r="BE15" s="646"/>
      <c r="BF15" s="483"/>
      <c r="BG15" s="586"/>
    </row>
    <row r="16" spans="1:59" s="2" customFormat="1" ht="25" customHeight="1">
      <c r="A16" s="4"/>
      <c r="B16" s="594"/>
      <c r="C16" s="418" t="s">
        <v>162</v>
      </c>
      <c r="D16" s="601"/>
      <c r="E16" s="283"/>
      <c r="F16" s="568"/>
      <c r="G16" s="217">
        <v>6</v>
      </c>
      <c r="H16" s="570" t="s">
        <v>135</v>
      </c>
      <c r="I16" s="570"/>
      <c r="J16" s="570"/>
      <c r="K16" s="571"/>
      <c r="L16" s="34">
        <f t="shared" ref="L16:L18" si="9">SUM(R16,W16,AB16,AG16,AL16,AQ16,AV16,BA16)</f>
        <v>0</v>
      </c>
      <c r="M16" s="444">
        <f t="shared" ref="M16:M18" si="10">SUM(S16,X16,AC16,AH16,AM16,AR16,AW16,BB16)</f>
        <v>64</v>
      </c>
      <c r="N16" s="444">
        <f t="shared" ref="N16:N18" si="11">SUM(T16,Y16,AD16,AI16,AN16,AS16,AX16,BC16)</f>
        <v>0</v>
      </c>
      <c r="O16" s="445">
        <f t="shared" ref="O16:O18" si="12">SUM(U16,Z16,AE16,AJ16,AO16,AT16,AY16,BD16)</f>
        <v>0</v>
      </c>
      <c r="P16" s="38">
        <f>SUM(L16:O16)</f>
        <v>64</v>
      </c>
      <c r="Q16" s="433">
        <f>SUM(V16,AA16,AF16,AK16,AP16,AU16,AZ16,BE16)</f>
        <v>8</v>
      </c>
      <c r="R16" s="104"/>
      <c r="S16" s="99">
        <v>16</v>
      </c>
      <c r="T16" s="99"/>
      <c r="U16" s="105"/>
      <c r="V16" s="87">
        <v>2</v>
      </c>
      <c r="W16" s="91"/>
      <c r="X16" s="82">
        <v>16</v>
      </c>
      <c r="Y16" s="82"/>
      <c r="Z16" s="85"/>
      <c r="AA16" s="87">
        <v>2</v>
      </c>
      <c r="AB16" s="91"/>
      <c r="AC16" s="82">
        <v>16</v>
      </c>
      <c r="AD16" s="82"/>
      <c r="AE16" s="85"/>
      <c r="AF16" s="87">
        <v>2</v>
      </c>
      <c r="AG16" s="91"/>
      <c r="AH16" s="494">
        <v>16</v>
      </c>
      <c r="AI16" s="82"/>
      <c r="AJ16" s="85"/>
      <c r="AK16" s="87">
        <v>2</v>
      </c>
      <c r="AL16" s="91"/>
      <c r="AM16" s="82"/>
      <c r="AN16" s="82"/>
      <c r="AO16" s="85"/>
      <c r="AP16" s="87"/>
      <c r="AQ16" s="91"/>
      <c r="AR16" s="84"/>
      <c r="AS16" s="82"/>
      <c r="AT16" s="85"/>
      <c r="AU16" s="87"/>
      <c r="AV16" s="91"/>
      <c r="AW16" s="82"/>
      <c r="AX16" s="82"/>
      <c r="AY16" s="16"/>
      <c r="AZ16" s="14"/>
      <c r="BA16" s="17"/>
      <c r="BB16" s="15"/>
      <c r="BC16" s="15"/>
      <c r="BD16" s="16"/>
      <c r="BE16" s="14"/>
      <c r="BF16" s="483"/>
      <c r="BG16" s="586"/>
    </row>
    <row r="17" spans="1:73" s="2" customFormat="1" ht="25" customHeight="1">
      <c r="A17" s="4"/>
      <c r="B17" s="594"/>
      <c r="C17" s="418" t="s">
        <v>163</v>
      </c>
      <c r="D17" s="601"/>
      <c r="E17" s="283"/>
      <c r="F17" s="568"/>
      <c r="G17" s="217">
        <v>7</v>
      </c>
      <c r="H17" s="570" t="s">
        <v>210</v>
      </c>
      <c r="I17" s="570"/>
      <c r="J17" s="570"/>
      <c r="K17" s="571"/>
      <c r="L17" s="34">
        <f t="shared" si="9"/>
        <v>0</v>
      </c>
      <c r="M17" s="444">
        <f t="shared" si="10"/>
        <v>16</v>
      </c>
      <c r="N17" s="444">
        <f t="shared" si="11"/>
        <v>0</v>
      </c>
      <c r="O17" s="445">
        <f t="shared" si="12"/>
        <v>0</v>
      </c>
      <c r="P17" s="38">
        <f>SUM(L17:O17)</f>
        <v>16</v>
      </c>
      <c r="Q17" s="501">
        <f>SUM(V17,AA17,AF17,AK17,AP17,AU17,AZ17,BE17)</f>
        <v>0</v>
      </c>
      <c r="R17" s="104"/>
      <c r="S17" s="99">
        <v>8</v>
      </c>
      <c r="T17" s="99"/>
      <c r="U17" s="105"/>
      <c r="V17" s="87">
        <v>0</v>
      </c>
      <c r="W17" s="91"/>
      <c r="X17" s="82">
        <v>8</v>
      </c>
      <c r="Y17" s="82"/>
      <c r="Z17" s="85"/>
      <c r="AA17" s="87">
        <v>0</v>
      </c>
      <c r="AB17" s="91"/>
      <c r="AC17" s="82"/>
      <c r="AD17" s="82"/>
      <c r="AE17" s="85"/>
      <c r="AF17" s="87"/>
      <c r="AG17" s="91"/>
      <c r="AH17" s="84"/>
      <c r="AI17" s="82"/>
      <c r="AJ17" s="85"/>
      <c r="AK17" s="87"/>
      <c r="AL17" s="91"/>
      <c r="AM17" s="82"/>
      <c r="AN17" s="82"/>
      <c r="AO17" s="85"/>
      <c r="AP17" s="87"/>
      <c r="AQ17" s="91"/>
      <c r="AR17" s="84"/>
      <c r="AS17" s="82"/>
      <c r="AT17" s="85"/>
      <c r="AU17" s="87"/>
      <c r="AV17" s="91"/>
      <c r="AW17" s="82"/>
      <c r="AX17" s="82"/>
      <c r="AY17" s="16"/>
      <c r="AZ17" s="14"/>
      <c r="BA17" s="17"/>
      <c r="BB17" s="15"/>
      <c r="BC17" s="15"/>
      <c r="BD17" s="16"/>
      <c r="BE17" s="14"/>
      <c r="BF17" s="483"/>
      <c r="BG17" s="586"/>
    </row>
    <row r="18" spans="1:73" s="2" customFormat="1" ht="25" customHeight="1">
      <c r="A18" s="4"/>
      <c r="B18" s="595"/>
      <c r="C18" s="419" t="s">
        <v>164</v>
      </c>
      <c r="D18" s="602"/>
      <c r="E18" s="284"/>
      <c r="F18" s="569"/>
      <c r="G18" s="217">
        <v>8</v>
      </c>
      <c r="H18" s="570" t="s">
        <v>209</v>
      </c>
      <c r="I18" s="570"/>
      <c r="J18" s="570"/>
      <c r="K18" s="571"/>
      <c r="L18" s="142">
        <f t="shared" si="9"/>
        <v>16</v>
      </c>
      <c r="M18" s="446">
        <f t="shared" si="10"/>
        <v>0</v>
      </c>
      <c r="N18" s="446">
        <f t="shared" si="11"/>
        <v>0</v>
      </c>
      <c r="O18" s="447">
        <f t="shared" si="12"/>
        <v>0</v>
      </c>
      <c r="P18" s="38">
        <f>SUM(L18:O18)</f>
        <v>16</v>
      </c>
      <c r="Q18" s="433">
        <f>SUM(V18,AA18,AF18,AK18,AP18,AU18,AZ18,BE18)</f>
        <v>1</v>
      </c>
      <c r="R18" s="182">
        <v>16</v>
      </c>
      <c r="S18" s="183"/>
      <c r="T18" s="183"/>
      <c r="U18" s="184"/>
      <c r="V18" s="145">
        <v>1</v>
      </c>
      <c r="W18" s="148"/>
      <c r="X18" s="146"/>
      <c r="Y18" s="146"/>
      <c r="Z18" s="144"/>
      <c r="AA18" s="145"/>
      <c r="AB18" s="148"/>
      <c r="AC18" s="146"/>
      <c r="AD18" s="146"/>
      <c r="AE18" s="144"/>
      <c r="AF18" s="145"/>
      <c r="AG18" s="148"/>
      <c r="AH18" s="146"/>
      <c r="AI18" s="146"/>
      <c r="AJ18" s="144"/>
      <c r="AK18" s="145"/>
      <c r="AL18" s="148"/>
      <c r="AM18" s="146"/>
      <c r="AN18" s="146"/>
      <c r="AO18" s="144"/>
      <c r="AP18" s="145"/>
      <c r="AQ18" s="148"/>
      <c r="AR18" s="146"/>
      <c r="AS18" s="146"/>
      <c r="AT18" s="144"/>
      <c r="AU18" s="145"/>
      <c r="AV18" s="148"/>
      <c r="AW18" s="146"/>
      <c r="AX18" s="146"/>
      <c r="AY18" s="63"/>
      <c r="AZ18" s="80"/>
      <c r="BA18" s="150"/>
      <c r="BB18" s="149"/>
      <c r="BC18" s="149"/>
      <c r="BD18" s="63"/>
      <c r="BE18" s="80"/>
      <c r="BF18" s="483"/>
      <c r="BG18" s="586"/>
    </row>
    <row r="19" spans="1:73" s="2" customFormat="1" ht="4.5" customHeight="1">
      <c r="A19" s="4"/>
      <c r="B19" s="326"/>
      <c r="C19" s="326"/>
      <c r="D19" s="308"/>
      <c r="E19" s="308"/>
      <c r="F19" s="299"/>
      <c r="G19" s="299"/>
      <c r="H19" s="299"/>
      <c r="I19" s="299"/>
      <c r="J19" s="299"/>
      <c r="K19" s="299"/>
      <c r="L19" s="309"/>
      <c r="M19" s="309"/>
      <c r="N19" s="309"/>
      <c r="O19" s="309"/>
      <c r="P19" s="309"/>
      <c r="Q19" s="265"/>
      <c r="R19" s="265"/>
      <c r="S19" s="265"/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310"/>
      <c r="AW19" s="310"/>
      <c r="AX19" s="310"/>
      <c r="AY19" s="310"/>
      <c r="AZ19" s="310"/>
      <c r="BA19" s="265"/>
      <c r="BB19" s="265"/>
      <c r="BC19" s="265"/>
      <c r="BD19" s="265"/>
      <c r="BE19" s="265"/>
      <c r="BF19" s="483"/>
      <c r="BG19" s="200"/>
    </row>
    <row r="20" spans="1:73" ht="24.75" customHeight="1">
      <c r="B20" s="300"/>
      <c r="C20" s="339"/>
      <c r="D20" s="385"/>
      <c r="E20" s="385"/>
      <c r="F20" s="574" t="s">
        <v>110</v>
      </c>
      <c r="G20" s="574"/>
      <c r="H20" s="574"/>
      <c r="I20" s="574"/>
      <c r="J20" s="574"/>
      <c r="K20" s="575"/>
      <c r="L20" s="112">
        <f t="shared" ref="L20:BE20" si="13">SUM(L21:L38)</f>
        <v>192</v>
      </c>
      <c r="M20" s="113">
        <f t="shared" si="13"/>
        <v>80</v>
      </c>
      <c r="N20" s="113">
        <f t="shared" si="13"/>
        <v>80</v>
      </c>
      <c r="O20" s="114">
        <f t="shared" si="13"/>
        <v>48</v>
      </c>
      <c r="P20" s="115">
        <f t="shared" si="13"/>
        <v>400</v>
      </c>
      <c r="Q20" s="111">
        <f t="shared" si="13"/>
        <v>60</v>
      </c>
      <c r="R20" s="116">
        <f t="shared" si="13"/>
        <v>40</v>
      </c>
      <c r="S20" s="117">
        <f t="shared" si="13"/>
        <v>24</v>
      </c>
      <c r="T20" s="117">
        <f t="shared" si="13"/>
        <v>16</v>
      </c>
      <c r="U20" s="118">
        <f t="shared" si="13"/>
        <v>0</v>
      </c>
      <c r="V20" s="111">
        <f t="shared" si="13"/>
        <v>14</v>
      </c>
      <c r="W20" s="116">
        <f t="shared" si="13"/>
        <v>56</v>
      </c>
      <c r="X20" s="117">
        <f t="shared" si="13"/>
        <v>24</v>
      </c>
      <c r="Y20" s="117">
        <f t="shared" si="13"/>
        <v>32</v>
      </c>
      <c r="Z20" s="118">
        <f t="shared" si="13"/>
        <v>0</v>
      </c>
      <c r="AA20" s="111">
        <f t="shared" si="13"/>
        <v>16</v>
      </c>
      <c r="AB20" s="116">
        <f t="shared" si="13"/>
        <v>64</v>
      </c>
      <c r="AC20" s="117">
        <f t="shared" si="13"/>
        <v>32</v>
      </c>
      <c r="AD20" s="117">
        <f t="shared" si="13"/>
        <v>16</v>
      </c>
      <c r="AE20" s="118">
        <f t="shared" si="13"/>
        <v>0</v>
      </c>
      <c r="AF20" s="111">
        <f t="shared" si="13"/>
        <v>16</v>
      </c>
      <c r="AG20" s="116">
        <f t="shared" si="13"/>
        <v>16</v>
      </c>
      <c r="AH20" s="117">
        <f t="shared" si="13"/>
        <v>0</v>
      </c>
      <c r="AI20" s="117">
        <f t="shared" si="13"/>
        <v>16</v>
      </c>
      <c r="AJ20" s="118">
        <f t="shared" si="13"/>
        <v>32</v>
      </c>
      <c r="AK20" s="111">
        <f t="shared" si="13"/>
        <v>10</v>
      </c>
      <c r="AL20" s="116">
        <f t="shared" si="13"/>
        <v>16</v>
      </c>
      <c r="AM20" s="117">
        <f t="shared" si="13"/>
        <v>0</v>
      </c>
      <c r="AN20" s="117">
        <f t="shared" si="13"/>
        <v>0</v>
      </c>
      <c r="AO20" s="118">
        <f t="shared" si="13"/>
        <v>16</v>
      </c>
      <c r="AP20" s="111">
        <f t="shared" si="13"/>
        <v>4</v>
      </c>
      <c r="AQ20" s="116">
        <f t="shared" si="13"/>
        <v>0</v>
      </c>
      <c r="AR20" s="117">
        <f t="shared" si="13"/>
        <v>0</v>
      </c>
      <c r="AS20" s="117">
        <f t="shared" si="13"/>
        <v>0</v>
      </c>
      <c r="AT20" s="118">
        <f t="shared" si="13"/>
        <v>0</v>
      </c>
      <c r="AU20" s="111">
        <f t="shared" si="13"/>
        <v>0</v>
      </c>
      <c r="AV20" s="116">
        <f t="shared" si="13"/>
        <v>0</v>
      </c>
      <c r="AW20" s="117">
        <f t="shared" si="13"/>
        <v>0</v>
      </c>
      <c r="AX20" s="117">
        <f t="shared" si="13"/>
        <v>0</v>
      </c>
      <c r="AY20" s="118">
        <f t="shared" si="13"/>
        <v>0</v>
      </c>
      <c r="AZ20" s="111">
        <f t="shared" si="13"/>
        <v>0</v>
      </c>
      <c r="BA20" s="116">
        <f t="shared" si="13"/>
        <v>0</v>
      </c>
      <c r="BB20" s="117">
        <f t="shared" si="13"/>
        <v>0</v>
      </c>
      <c r="BC20" s="117">
        <f t="shared" si="13"/>
        <v>0</v>
      </c>
      <c r="BD20" s="118">
        <f t="shared" si="13"/>
        <v>0</v>
      </c>
      <c r="BE20" s="111">
        <f t="shared" si="13"/>
        <v>0</v>
      </c>
      <c r="BF20" s="307"/>
      <c r="BG20" s="201"/>
    </row>
    <row r="21" spans="1:73" ht="2.25" customHeight="1">
      <c r="B21" s="301"/>
      <c r="C21" s="416"/>
      <c r="D21" s="337"/>
      <c r="E21" s="337"/>
      <c r="F21" s="557"/>
      <c r="G21" s="557"/>
      <c r="H21" s="557"/>
      <c r="I21" s="557"/>
      <c r="J21" s="557"/>
      <c r="K21" s="557"/>
      <c r="L21" s="312"/>
      <c r="M21" s="312"/>
      <c r="N21" s="312"/>
      <c r="O21" s="312"/>
      <c r="P21" s="312"/>
      <c r="Q21" s="313"/>
      <c r="R21" s="338"/>
      <c r="S21" s="338"/>
      <c r="T21" s="338"/>
      <c r="U21" s="338"/>
      <c r="V21" s="313"/>
      <c r="W21" s="338"/>
      <c r="X21" s="338"/>
      <c r="Y21" s="338"/>
      <c r="Z21" s="338"/>
      <c r="AA21" s="313"/>
      <c r="AB21" s="338"/>
      <c r="AC21" s="338"/>
      <c r="AD21" s="338"/>
      <c r="AE21" s="338"/>
      <c r="AF21" s="313"/>
      <c r="AG21" s="338"/>
      <c r="AH21" s="338"/>
      <c r="AI21" s="338"/>
      <c r="AJ21" s="338"/>
      <c r="AK21" s="313"/>
      <c r="AL21" s="338"/>
      <c r="AM21" s="338"/>
      <c r="AN21" s="338"/>
      <c r="AO21" s="338"/>
      <c r="AP21" s="313"/>
      <c r="AQ21" s="338"/>
      <c r="AR21" s="338"/>
      <c r="AS21" s="338"/>
      <c r="AT21" s="338"/>
      <c r="AU21" s="313"/>
      <c r="AV21" s="338"/>
      <c r="AW21" s="338"/>
      <c r="AX21" s="338"/>
      <c r="AY21" s="338"/>
      <c r="AZ21" s="313"/>
      <c r="BA21" s="338"/>
      <c r="BB21" s="338"/>
      <c r="BC21" s="338"/>
      <c r="BD21" s="338"/>
      <c r="BE21" s="317"/>
      <c r="BF21" s="307"/>
      <c r="BG21" s="201"/>
    </row>
    <row r="22" spans="1:73" s="2" customFormat="1" ht="25" customHeight="1">
      <c r="A22" s="4"/>
      <c r="B22" s="604" t="s">
        <v>151</v>
      </c>
      <c r="C22" s="418" t="s">
        <v>165</v>
      </c>
      <c r="D22" s="603"/>
      <c r="E22" s="282"/>
      <c r="F22" s="563" t="s">
        <v>71</v>
      </c>
      <c r="G22" s="217">
        <v>1</v>
      </c>
      <c r="H22" s="527" t="s">
        <v>146</v>
      </c>
      <c r="I22" s="527"/>
      <c r="J22" s="527"/>
      <c r="K22" s="527"/>
      <c r="L22" s="151">
        <f>SUM(R22,W22,AB22,AG22,AL22,AQ22,AV22,BA22)</f>
        <v>16</v>
      </c>
      <c r="M22" s="152">
        <f>SUM(S22,X22,AC22,AH22,AM22,AR22,AW22,BB22)</f>
        <v>16</v>
      </c>
      <c r="N22" s="152">
        <f t="shared" ref="N22" si="14">SUM(T22,Y22,AD22,AI22,AN22,AS22,AX22,BC22)</f>
        <v>0</v>
      </c>
      <c r="O22" s="443">
        <f t="shared" ref="O22" si="15">SUM(U22,Z22,AE22,AJ22,AO22,AT22,AY22,BD22)</f>
        <v>0</v>
      </c>
      <c r="P22" s="154">
        <f t="shared" ref="P22:P33" si="16">SUM(L22:O22)</f>
        <v>32</v>
      </c>
      <c r="Q22" s="433">
        <f>SUM(V22,AA22,AF22,AK22,AP22,AU22,AZ22,BE22)</f>
        <v>5</v>
      </c>
      <c r="R22" s="155">
        <v>16</v>
      </c>
      <c r="S22" s="156">
        <v>16</v>
      </c>
      <c r="T22" s="156"/>
      <c r="U22" s="157"/>
      <c r="V22" s="158">
        <v>5</v>
      </c>
      <c r="W22" s="484"/>
      <c r="X22" s="156"/>
      <c r="Y22" s="156"/>
      <c r="Z22" s="159"/>
      <c r="AA22" s="158"/>
      <c r="AB22" s="160"/>
      <c r="AC22" s="161"/>
      <c r="AD22" s="162"/>
      <c r="AE22" s="157"/>
      <c r="AF22" s="158"/>
      <c r="AG22" s="163"/>
      <c r="AH22" s="160"/>
      <c r="AI22" s="162"/>
      <c r="AJ22" s="157"/>
      <c r="AK22" s="158"/>
      <c r="AL22" s="164"/>
      <c r="AM22" s="162"/>
      <c r="AN22" s="162"/>
      <c r="AO22" s="157"/>
      <c r="AP22" s="158"/>
      <c r="AQ22" s="164"/>
      <c r="AR22" s="162"/>
      <c r="AS22" s="165"/>
      <c r="AT22" s="166"/>
      <c r="AU22" s="79"/>
      <c r="AV22" s="167"/>
      <c r="AW22" s="165"/>
      <c r="AX22" s="165"/>
      <c r="AY22" s="166"/>
      <c r="AZ22" s="79"/>
      <c r="BA22" s="167"/>
      <c r="BB22" s="165"/>
      <c r="BC22" s="165"/>
      <c r="BD22" s="166"/>
      <c r="BE22" s="79"/>
      <c r="BF22" s="483"/>
      <c r="BG22" s="572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</row>
    <row r="23" spans="1:73" s="2" customFormat="1" ht="25" customHeight="1">
      <c r="A23" s="4"/>
      <c r="B23" s="604"/>
      <c r="C23" s="418" t="s">
        <v>165</v>
      </c>
      <c r="D23" s="601"/>
      <c r="E23" s="283"/>
      <c r="F23" s="559"/>
      <c r="G23" s="217">
        <v>2</v>
      </c>
      <c r="H23" s="527" t="s">
        <v>147</v>
      </c>
      <c r="I23" s="527"/>
      <c r="J23" s="527"/>
      <c r="K23" s="527"/>
      <c r="L23" s="34">
        <f t="shared" ref="L23:L33" si="17">SUM(R23,W23,AB23,AG23,AL23,AQ23,AV23,BA23)</f>
        <v>16</v>
      </c>
      <c r="M23" s="444">
        <f t="shared" ref="M23:M33" si="18">SUM(S23,X23,AC23,AH23,AM23,AR23,AW23,BB23)</f>
        <v>16</v>
      </c>
      <c r="N23" s="444">
        <f t="shared" ref="N23:N33" si="19">SUM(T23,Y23,AD23,AI23,AN23,AS23,AX23,BC23)</f>
        <v>0</v>
      </c>
      <c r="O23" s="445">
        <f t="shared" ref="O23:O33" si="20">SUM(U23,Z23,AE23,AJ23,AO23,AT23,AY23,BD23)</f>
        <v>0</v>
      </c>
      <c r="P23" s="448">
        <f t="shared" si="16"/>
        <v>32</v>
      </c>
      <c r="Q23" s="433">
        <f t="shared" ref="Q23:Q33" si="21">SUM(V23,AA23,AF23,AK23,AP23,AU23,AZ23,BE23)</f>
        <v>4</v>
      </c>
      <c r="R23" s="86"/>
      <c r="S23" s="92"/>
      <c r="T23" s="92"/>
      <c r="U23" s="93"/>
      <c r="V23" s="94"/>
      <c r="W23" s="450">
        <v>16</v>
      </c>
      <c r="X23" s="88">
        <v>16</v>
      </c>
      <c r="Y23" s="92"/>
      <c r="Z23" s="95"/>
      <c r="AA23" s="87">
        <v>4</v>
      </c>
      <c r="AB23" s="89"/>
      <c r="AC23" s="89"/>
      <c r="AD23" s="82"/>
      <c r="AE23" s="93"/>
      <c r="AF23" s="87"/>
      <c r="AG23" s="90"/>
      <c r="AH23" s="97"/>
      <c r="AI23" s="98"/>
      <c r="AJ23" s="93"/>
      <c r="AK23" s="94"/>
      <c r="AL23" s="83"/>
      <c r="AM23" s="98"/>
      <c r="AN23" s="98"/>
      <c r="AO23" s="93"/>
      <c r="AP23" s="94"/>
      <c r="AQ23" s="83"/>
      <c r="AR23" s="98"/>
      <c r="AS23" s="66"/>
      <c r="AT23" s="29"/>
      <c r="AU23" s="64"/>
      <c r="AV23" s="72"/>
      <c r="AW23" s="66"/>
      <c r="AX23" s="66"/>
      <c r="AY23" s="29"/>
      <c r="AZ23" s="64"/>
      <c r="BA23" s="72"/>
      <c r="BB23" s="66"/>
      <c r="BC23" s="66"/>
      <c r="BD23" s="29"/>
      <c r="BE23" s="64"/>
      <c r="BF23" s="483"/>
      <c r="BG23" s="572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1:73" s="2" customFormat="1" ht="25" customHeight="1">
      <c r="A24" s="4"/>
      <c r="B24" s="604"/>
      <c r="C24" s="418" t="s">
        <v>165</v>
      </c>
      <c r="D24" s="601"/>
      <c r="E24" s="400"/>
      <c r="F24" s="559"/>
      <c r="G24" s="217">
        <v>3</v>
      </c>
      <c r="H24" s="396" t="s">
        <v>148</v>
      </c>
      <c r="I24" s="397"/>
      <c r="J24" s="397"/>
      <c r="K24" s="398"/>
      <c r="L24" s="34">
        <f t="shared" si="17"/>
        <v>8</v>
      </c>
      <c r="M24" s="444">
        <f t="shared" si="18"/>
        <v>8</v>
      </c>
      <c r="N24" s="444">
        <f t="shared" si="19"/>
        <v>0</v>
      </c>
      <c r="O24" s="445">
        <f t="shared" si="20"/>
        <v>0</v>
      </c>
      <c r="P24" s="448">
        <f t="shared" si="16"/>
        <v>16</v>
      </c>
      <c r="Q24" s="433">
        <f t="shared" si="21"/>
        <v>2</v>
      </c>
      <c r="R24" s="402"/>
      <c r="S24" s="92"/>
      <c r="T24" s="92"/>
      <c r="U24" s="93"/>
      <c r="V24" s="94"/>
      <c r="W24" s="402"/>
      <c r="X24" s="131"/>
      <c r="Y24" s="92"/>
      <c r="Z24" s="95"/>
      <c r="AA24" s="94"/>
      <c r="AB24" s="492">
        <v>8</v>
      </c>
      <c r="AC24" s="403">
        <v>8</v>
      </c>
      <c r="AD24" s="98"/>
      <c r="AE24" s="93"/>
      <c r="AF24" s="94">
        <v>2</v>
      </c>
      <c r="AG24" s="90"/>
      <c r="AH24" s="97"/>
      <c r="AI24" s="98"/>
      <c r="AJ24" s="93"/>
      <c r="AK24" s="94"/>
      <c r="AL24" s="83"/>
      <c r="AM24" s="98"/>
      <c r="AN24" s="98"/>
      <c r="AO24" s="93"/>
      <c r="AP24" s="94"/>
      <c r="AQ24" s="83"/>
      <c r="AR24" s="98"/>
      <c r="AS24" s="66"/>
      <c r="AT24" s="29"/>
      <c r="AU24" s="64"/>
      <c r="AV24" s="72"/>
      <c r="AW24" s="66"/>
      <c r="AX24" s="66"/>
      <c r="AY24" s="29"/>
      <c r="AZ24" s="64"/>
      <c r="BA24" s="72"/>
      <c r="BB24" s="66"/>
      <c r="BC24" s="66"/>
      <c r="BD24" s="29"/>
      <c r="BE24" s="64"/>
      <c r="BF24" s="483"/>
      <c r="BG24" s="572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</row>
    <row r="25" spans="1:73" s="2" customFormat="1" ht="25" customHeight="1">
      <c r="A25" s="4"/>
      <c r="B25" s="604"/>
      <c r="C25" s="418" t="s">
        <v>166</v>
      </c>
      <c r="D25" s="602"/>
      <c r="E25" s="284"/>
      <c r="F25" s="564"/>
      <c r="G25" s="218">
        <v>4</v>
      </c>
      <c r="H25" s="561" t="s">
        <v>131</v>
      </c>
      <c r="I25" s="562"/>
      <c r="J25" s="562"/>
      <c r="K25" s="126" t="s">
        <v>95</v>
      </c>
      <c r="L25" s="34">
        <f t="shared" si="17"/>
        <v>16</v>
      </c>
      <c r="M25" s="444">
        <f t="shared" si="18"/>
        <v>8</v>
      </c>
      <c r="N25" s="444">
        <f t="shared" si="19"/>
        <v>0</v>
      </c>
      <c r="O25" s="445">
        <f t="shared" si="20"/>
        <v>16</v>
      </c>
      <c r="P25" s="448">
        <f t="shared" si="16"/>
        <v>40</v>
      </c>
      <c r="Q25" s="433">
        <f t="shared" si="21"/>
        <v>5</v>
      </c>
      <c r="R25" s="431"/>
      <c r="S25" s="92"/>
      <c r="T25" s="92"/>
      <c r="U25" s="93"/>
      <c r="V25" s="430"/>
      <c r="W25" s="431"/>
      <c r="X25" s="92"/>
      <c r="Y25" s="92"/>
      <c r="Z25" s="95"/>
      <c r="AA25" s="430"/>
      <c r="AB25" s="493">
        <v>16</v>
      </c>
      <c r="AC25" s="403">
        <v>8</v>
      </c>
      <c r="AD25" s="436"/>
      <c r="AE25" s="442"/>
      <c r="AF25" s="430">
        <v>3</v>
      </c>
      <c r="AG25" s="90"/>
      <c r="AH25" s="97"/>
      <c r="AI25" s="436"/>
      <c r="AJ25" s="449">
        <v>16</v>
      </c>
      <c r="AK25" s="430">
        <v>2</v>
      </c>
      <c r="AL25" s="428"/>
      <c r="AM25" s="436"/>
      <c r="AN25" s="436"/>
      <c r="AO25" s="93"/>
      <c r="AP25" s="430"/>
      <c r="AQ25" s="428"/>
      <c r="AR25" s="436"/>
      <c r="AS25" s="66"/>
      <c r="AT25" s="29"/>
      <c r="AU25" s="432"/>
      <c r="AV25" s="72"/>
      <c r="AW25" s="66"/>
      <c r="AX25" s="66"/>
      <c r="AY25" s="29"/>
      <c r="AZ25" s="432"/>
      <c r="BA25" s="72"/>
      <c r="BB25" s="66"/>
      <c r="BC25" s="66"/>
      <c r="BD25" s="29"/>
      <c r="BE25" s="432"/>
      <c r="BF25" s="483"/>
      <c r="BG25" s="572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</row>
    <row r="26" spans="1:73" s="2" customFormat="1" ht="25" customHeight="1">
      <c r="A26" s="4"/>
      <c r="B26" s="604" t="s">
        <v>152</v>
      </c>
      <c r="C26" s="418" t="s">
        <v>167</v>
      </c>
      <c r="D26" s="603"/>
      <c r="E26" s="283"/>
      <c r="F26" s="559" t="s">
        <v>72</v>
      </c>
      <c r="G26" s="217">
        <v>5</v>
      </c>
      <c r="H26" s="527" t="s">
        <v>28</v>
      </c>
      <c r="I26" s="527"/>
      <c r="J26" s="527"/>
      <c r="K26" s="527"/>
      <c r="L26" s="34">
        <f t="shared" si="17"/>
        <v>24</v>
      </c>
      <c r="M26" s="444">
        <f>SUM(S26,X26,AC26,AH26,AM26,AR26,AW26,BB26)</f>
        <v>8</v>
      </c>
      <c r="N26" s="444">
        <f t="shared" si="19"/>
        <v>0</v>
      </c>
      <c r="O26" s="445">
        <f t="shared" si="20"/>
        <v>0</v>
      </c>
      <c r="P26" s="448">
        <f t="shared" si="16"/>
        <v>32</v>
      </c>
      <c r="Q26" s="433">
        <f t="shared" si="21"/>
        <v>6</v>
      </c>
      <c r="R26" s="450">
        <v>16</v>
      </c>
      <c r="S26" s="92">
        <v>8</v>
      </c>
      <c r="T26" s="92"/>
      <c r="U26" s="93"/>
      <c r="V26" s="430">
        <v>5</v>
      </c>
      <c r="W26" s="451">
        <v>8</v>
      </c>
      <c r="X26" s="452"/>
      <c r="Y26" s="452"/>
      <c r="Z26" s="453"/>
      <c r="AA26" s="87">
        <v>1</v>
      </c>
      <c r="AB26" s="427"/>
      <c r="AC26" s="89"/>
      <c r="AD26" s="82"/>
      <c r="AE26" s="188"/>
      <c r="AF26" s="186"/>
      <c r="AG26" s="451"/>
      <c r="AH26" s="427"/>
      <c r="AI26" s="82"/>
      <c r="AJ26" s="188"/>
      <c r="AK26" s="87"/>
      <c r="AL26" s="91"/>
      <c r="AM26" s="82"/>
      <c r="AN26" s="82"/>
      <c r="AO26" s="85"/>
      <c r="AP26" s="87"/>
      <c r="AQ26" s="91"/>
      <c r="AR26" s="82"/>
      <c r="AS26" s="15"/>
      <c r="AT26" s="16"/>
      <c r="AU26" s="14"/>
      <c r="AV26" s="17"/>
      <c r="AW26" s="15"/>
      <c r="AX26" s="15"/>
      <c r="AY26" s="16"/>
      <c r="AZ26" s="14"/>
      <c r="BA26" s="17"/>
      <c r="BB26" s="15"/>
      <c r="BC26" s="15"/>
      <c r="BD26" s="16"/>
      <c r="BE26" s="14"/>
      <c r="BF26" s="483"/>
      <c r="BG26" s="560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</row>
    <row r="27" spans="1:73" s="2" customFormat="1" ht="25" customHeight="1">
      <c r="A27" s="4"/>
      <c r="B27" s="604"/>
      <c r="C27" s="418" t="s">
        <v>167</v>
      </c>
      <c r="D27" s="601"/>
      <c r="E27" s="400"/>
      <c r="F27" s="559"/>
      <c r="G27" s="217">
        <v>6</v>
      </c>
      <c r="H27" s="527" t="s">
        <v>149</v>
      </c>
      <c r="I27" s="527"/>
      <c r="J27" s="527"/>
      <c r="K27" s="527"/>
      <c r="L27" s="34">
        <f t="shared" si="17"/>
        <v>0</v>
      </c>
      <c r="M27" s="444">
        <f t="shared" si="18"/>
        <v>0</v>
      </c>
      <c r="N27" s="444">
        <f t="shared" si="19"/>
        <v>16</v>
      </c>
      <c r="O27" s="445">
        <f t="shared" si="20"/>
        <v>0</v>
      </c>
      <c r="P27" s="448">
        <f t="shared" si="16"/>
        <v>16</v>
      </c>
      <c r="Q27" s="433">
        <f t="shared" si="21"/>
        <v>2</v>
      </c>
      <c r="R27" s="91"/>
      <c r="S27" s="82"/>
      <c r="T27" s="82"/>
      <c r="U27" s="82"/>
      <c r="V27" s="133"/>
      <c r="W27" s="168"/>
      <c r="X27" s="168"/>
      <c r="Y27" s="88">
        <v>16</v>
      </c>
      <c r="Z27" s="404"/>
      <c r="AA27" s="438">
        <v>2</v>
      </c>
      <c r="AB27" s="137"/>
      <c r="AC27" s="135"/>
      <c r="AD27" s="437"/>
      <c r="AE27" s="81"/>
      <c r="AF27" s="438"/>
      <c r="AG27" s="136"/>
      <c r="AH27" s="137"/>
      <c r="AI27" s="138"/>
      <c r="AJ27" s="132"/>
      <c r="AK27" s="133"/>
      <c r="AL27" s="434"/>
      <c r="AM27" s="138"/>
      <c r="AN27" s="138"/>
      <c r="AO27" s="132"/>
      <c r="AP27" s="133"/>
      <c r="AQ27" s="434"/>
      <c r="AR27" s="138"/>
      <c r="AS27" s="69"/>
      <c r="AT27" s="140"/>
      <c r="AU27" s="61"/>
      <c r="AV27" s="141"/>
      <c r="AW27" s="69"/>
      <c r="AX27" s="69"/>
      <c r="AY27" s="140"/>
      <c r="AZ27" s="61"/>
      <c r="BA27" s="141"/>
      <c r="BB27" s="69"/>
      <c r="BC27" s="69"/>
      <c r="BD27" s="140"/>
      <c r="BE27" s="61"/>
      <c r="BF27" s="483"/>
      <c r="BG27" s="560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</row>
    <row r="28" spans="1:73" s="2" customFormat="1" ht="25" customHeight="1">
      <c r="A28" s="4"/>
      <c r="B28" s="604"/>
      <c r="C28" s="418" t="s">
        <v>166</v>
      </c>
      <c r="D28" s="601"/>
      <c r="E28" s="283"/>
      <c r="F28" s="559"/>
      <c r="G28" s="217">
        <v>7</v>
      </c>
      <c r="H28" s="527" t="s">
        <v>19</v>
      </c>
      <c r="I28" s="527"/>
      <c r="J28" s="527"/>
      <c r="K28" s="527"/>
      <c r="L28" s="34">
        <f t="shared" si="17"/>
        <v>32</v>
      </c>
      <c r="M28" s="444">
        <f t="shared" si="18"/>
        <v>16</v>
      </c>
      <c r="N28" s="444">
        <f t="shared" si="19"/>
        <v>0</v>
      </c>
      <c r="O28" s="445">
        <f t="shared" si="20"/>
        <v>0</v>
      </c>
      <c r="P28" s="448">
        <f t="shared" si="16"/>
        <v>48</v>
      </c>
      <c r="Q28" s="433">
        <f t="shared" si="21"/>
        <v>7</v>
      </c>
      <c r="R28" s="86"/>
      <c r="S28" s="187"/>
      <c r="T28" s="82"/>
      <c r="U28" s="188"/>
      <c r="V28" s="186"/>
      <c r="W28" s="123">
        <v>16</v>
      </c>
      <c r="X28" s="96">
        <v>8</v>
      </c>
      <c r="Y28" s="67"/>
      <c r="Z28" s="18"/>
      <c r="AA28" s="102">
        <v>4</v>
      </c>
      <c r="AB28" s="91">
        <v>16</v>
      </c>
      <c r="AC28" s="82">
        <v>8</v>
      </c>
      <c r="AD28" s="437"/>
      <c r="AE28" s="81"/>
      <c r="AF28" s="438">
        <v>3</v>
      </c>
      <c r="AG28" s="91"/>
      <c r="AH28" s="436"/>
      <c r="AI28" s="436"/>
      <c r="AJ28" s="436"/>
      <c r="AK28" s="432"/>
      <c r="AL28" s="66"/>
      <c r="AM28" s="66"/>
      <c r="AN28" s="66"/>
      <c r="AO28" s="66"/>
      <c r="AP28" s="432"/>
      <c r="AQ28" s="66"/>
      <c r="AR28" s="66"/>
      <c r="AS28" s="66"/>
      <c r="AT28" s="66"/>
      <c r="AU28" s="432"/>
      <c r="AV28" s="66"/>
      <c r="AW28" s="66"/>
      <c r="AX28" s="66"/>
      <c r="AY28" s="66"/>
      <c r="AZ28" s="432"/>
      <c r="BA28" s="66"/>
      <c r="BB28" s="66"/>
      <c r="BC28" s="66"/>
      <c r="BD28" s="66"/>
      <c r="BE28" s="432"/>
      <c r="BF28" s="483"/>
      <c r="BG28" s="560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</row>
    <row r="29" spans="1:73" s="2" customFormat="1" ht="25" customHeight="1">
      <c r="A29" s="4"/>
      <c r="B29" s="604"/>
      <c r="C29" s="418"/>
      <c r="D29" s="601"/>
      <c r="E29" s="441"/>
      <c r="F29" s="559"/>
      <c r="G29" s="217">
        <v>8</v>
      </c>
      <c r="H29" s="527" t="s">
        <v>189</v>
      </c>
      <c r="I29" s="527"/>
      <c r="J29" s="527"/>
      <c r="K29" s="527"/>
      <c r="L29" s="34">
        <f t="shared" ref="L29" si="22">SUM(R29,W29,AB29,AG29,AL29,AQ29,AV29,BA29)</f>
        <v>16</v>
      </c>
      <c r="M29" s="444">
        <f t="shared" ref="M29" si="23">SUM(S29,X29,AC29,AH29,AM29,AR29,AW29,BB29)</f>
        <v>8</v>
      </c>
      <c r="N29" s="444">
        <f t="shared" ref="N29" si="24">SUM(T29,Y29,AD29,AI29,AN29,AS29,AX29,BC29)</f>
        <v>16</v>
      </c>
      <c r="O29" s="445">
        <f t="shared" ref="O29" si="25">SUM(U29,Z29,AE29,AJ29,AO29,AT29,AY29,BD29)</f>
        <v>0</v>
      </c>
      <c r="P29" s="448">
        <f t="shared" si="16"/>
        <v>40</v>
      </c>
      <c r="Q29" s="433">
        <f t="shared" ref="Q29" si="26">SUM(V29,AA29,AF29,AK29,AP29,AU29,AZ29,BE29)</f>
        <v>5</v>
      </c>
      <c r="R29" s="86"/>
      <c r="S29" s="92"/>
      <c r="T29" s="92"/>
      <c r="U29" s="93"/>
      <c r="V29" s="430"/>
      <c r="W29" s="86"/>
      <c r="X29" s="88"/>
      <c r="Y29" s="92"/>
      <c r="Z29" s="95"/>
      <c r="AA29" s="87"/>
      <c r="AB29" s="96">
        <v>16</v>
      </c>
      <c r="AC29" s="89">
        <v>8</v>
      </c>
      <c r="AD29" s="82"/>
      <c r="AE29" s="93"/>
      <c r="AF29" s="87">
        <v>3</v>
      </c>
      <c r="AG29" s="451"/>
      <c r="AH29" s="97"/>
      <c r="AI29" s="436">
        <v>16</v>
      </c>
      <c r="AJ29" s="93"/>
      <c r="AK29" s="430">
        <v>2</v>
      </c>
      <c r="AL29" s="428"/>
      <c r="AM29" s="436"/>
      <c r="AN29" s="436"/>
      <c r="AO29" s="93"/>
      <c r="AP29" s="430"/>
      <c r="AQ29" s="428"/>
      <c r="AR29" s="436"/>
      <c r="AS29" s="66"/>
      <c r="AT29" s="29"/>
      <c r="AU29" s="432"/>
      <c r="AV29" s="72"/>
      <c r="AW29" s="66"/>
      <c r="AX29" s="66"/>
      <c r="AY29" s="29"/>
      <c r="AZ29" s="432"/>
      <c r="BA29" s="72"/>
      <c r="BB29" s="66"/>
      <c r="BC29" s="66"/>
      <c r="BD29" s="29"/>
      <c r="BE29" s="432"/>
      <c r="BF29" s="483"/>
      <c r="BG29" s="560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</row>
    <row r="30" spans="1:73" s="2" customFormat="1" ht="25" customHeight="1">
      <c r="A30" s="4"/>
      <c r="B30" s="604"/>
      <c r="C30" s="418" t="s">
        <v>168</v>
      </c>
      <c r="D30" s="601"/>
      <c r="E30" s="283"/>
      <c r="F30" s="559"/>
      <c r="G30" s="217">
        <v>9</v>
      </c>
      <c r="H30" s="527" t="s">
        <v>190</v>
      </c>
      <c r="I30" s="527"/>
      <c r="J30" s="527"/>
      <c r="K30" s="527"/>
      <c r="L30" s="34">
        <f t="shared" si="17"/>
        <v>8</v>
      </c>
      <c r="M30" s="444">
        <f t="shared" si="18"/>
        <v>0</v>
      </c>
      <c r="N30" s="444">
        <f t="shared" si="19"/>
        <v>0</v>
      </c>
      <c r="O30" s="445">
        <f t="shared" si="20"/>
        <v>0</v>
      </c>
      <c r="P30" s="448">
        <f t="shared" si="16"/>
        <v>8</v>
      </c>
      <c r="Q30" s="433">
        <f t="shared" si="21"/>
        <v>2</v>
      </c>
      <c r="R30" s="86"/>
      <c r="S30" s="92"/>
      <c r="T30" s="92"/>
      <c r="U30" s="93"/>
      <c r="V30" s="430"/>
      <c r="W30" s="86"/>
      <c r="X30" s="88"/>
      <c r="Y30" s="92"/>
      <c r="Z30" s="95"/>
      <c r="AA30" s="87"/>
      <c r="AB30" s="96"/>
      <c r="AC30" s="89"/>
      <c r="AD30" s="82"/>
      <c r="AE30" s="93"/>
      <c r="AF30" s="87"/>
      <c r="AG30" s="91">
        <v>8</v>
      </c>
      <c r="AH30" s="97"/>
      <c r="AI30" s="436"/>
      <c r="AJ30" s="93"/>
      <c r="AK30" s="430">
        <v>2</v>
      </c>
      <c r="AL30" s="428"/>
      <c r="AM30" s="436"/>
      <c r="AN30" s="436"/>
      <c r="AO30" s="93"/>
      <c r="AP30" s="430"/>
      <c r="AQ30" s="428"/>
      <c r="AR30" s="436"/>
      <c r="AS30" s="66"/>
      <c r="AT30" s="29"/>
      <c r="AU30" s="432"/>
      <c r="AV30" s="72"/>
      <c r="AW30" s="66"/>
      <c r="AX30" s="66"/>
      <c r="AY30" s="29"/>
      <c r="AZ30" s="432"/>
      <c r="BA30" s="72"/>
      <c r="BB30" s="66"/>
      <c r="BC30" s="66"/>
      <c r="BD30" s="29"/>
      <c r="BE30" s="432"/>
      <c r="BF30" s="483"/>
      <c r="BG30" s="560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</row>
    <row r="31" spans="1:73" s="2" customFormat="1" ht="25" customHeight="1">
      <c r="A31" s="4"/>
      <c r="B31" s="604"/>
      <c r="C31" s="418" t="s">
        <v>168</v>
      </c>
      <c r="D31" s="602"/>
      <c r="E31" s="283"/>
      <c r="F31" s="559"/>
      <c r="G31" s="218">
        <v>10</v>
      </c>
      <c r="H31" s="561" t="s">
        <v>63</v>
      </c>
      <c r="I31" s="562"/>
      <c r="J31" s="562"/>
      <c r="K31" s="126" t="s">
        <v>96</v>
      </c>
      <c r="L31" s="34">
        <f t="shared" si="17"/>
        <v>16</v>
      </c>
      <c r="M31" s="444">
        <f t="shared" si="18"/>
        <v>0</v>
      </c>
      <c r="N31" s="444">
        <f t="shared" si="19"/>
        <v>0</v>
      </c>
      <c r="O31" s="445">
        <f t="shared" si="20"/>
        <v>16</v>
      </c>
      <c r="P31" s="448">
        <f t="shared" si="16"/>
        <v>32</v>
      </c>
      <c r="Q31" s="433">
        <f t="shared" si="21"/>
        <v>4</v>
      </c>
      <c r="R31" s="451"/>
      <c r="S31" s="452"/>
      <c r="T31" s="452"/>
      <c r="U31" s="85"/>
      <c r="V31" s="87"/>
      <c r="W31" s="451"/>
      <c r="X31" s="452"/>
      <c r="Y31" s="452"/>
      <c r="Z31" s="454"/>
      <c r="AA31" s="87"/>
      <c r="AB31" s="427"/>
      <c r="AC31" s="89"/>
      <c r="AD31" s="82"/>
      <c r="AE31" s="85"/>
      <c r="AF31" s="87"/>
      <c r="AG31" s="100"/>
      <c r="AH31" s="82"/>
      <c r="AI31" s="82"/>
      <c r="AJ31" s="85"/>
      <c r="AK31" s="87"/>
      <c r="AL31" s="91">
        <v>16</v>
      </c>
      <c r="AM31" s="82"/>
      <c r="AN31" s="82"/>
      <c r="AO31" s="455">
        <v>16</v>
      </c>
      <c r="AP31" s="87">
        <v>4</v>
      </c>
      <c r="AQ31" s="91"/>
      <c r="AR31" s="82"/>
      <c r="AS31" s="15"/>
      <c r="AT31" s="16"/>
      <c r="AU31" s="14"/>
      <c r="AV31" s="17"/>
      <c r="AW31" s="15"/>
      <c r="AX31" s="15"/>
      <c r="AY31" s="16"/>
      <c r="AZ31" s="14"/>
      <c r="BA31" s="17"/>
      <c r="BB31" s="15"/>
      <c r="BC31" s="15"/>
      <c r="BD31" s="16"/>
      <c r="BE31" s="14"/>
      <c r="BF31" s="483"/>
      <c r="BG31" s="560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</row>
    <row r="32" spans="1:73" s="2" customFormat="1" ht="25" customHeight="1">
      <c r="A32" s="4"/>
      <c r="B32" s="604" t="s">
        <v>153</v>
      </c>
      <c r="C32" s="418" t="s">
        <v>159</v>
      </c>
      <c r="D32" s="603"/>
      <c r="E32" s="285"/>
      <c r="F32" s="663" t="s">
        <v>132</v>
      </c>
      <c r="G32" s="217">
        <v>10</v>
      </c>
      <c r="H32" s="527" t="s">
        <v>36</v>
      </c>
      <c r="I32" s="527"/>
      <c r="J32" s="527"/>
      <c r="K32" s="527"/>
      <c r="L32" s="34">
        <f t="shared" si="17"/>
        <v>8</v>
      </c>
      <c r="M32" s="444">
        <f t="shared" si="18"/>
        <v>0</v>
      </c>
      <c r="N32" s="444">
        <f t="shared" si="19"/>
        <v>16</v>
      </c>
      <c r="O32" s="445">
        <f t="shared" si="20"/>
        <v>0</v>
      </c>
      <c r="P32" s="448">
        <f t="shared" si="16"/>
        <v>24</v>
      </c>
      <c r="Q32" s="433">
        <f t="shared" si="21"/>
        <v>4</v>
      </c>
      <c r="R32" s="86">
        <v>8</v>
      </c>
      <c r="S32" s="131"/>
      <c r="T32" s="131">
        <v>16</v>
      </c>
      <c r="U32" s="132"/>
      <c r="V32" s="133">
        <v>4</v>
      </c>
      <c r="W32" s="86"/>
      <c r="X32" s="88"/>
      <c r="Y32" s="131"/>
      <c r="Z32" s="134"/>
      <c r="AA32" s="101"/>
      <c r="AB32" s="103"/>
      <c r="AC32" s="84"/>
      <c r="AD32" s="84"/>
      <c r="AE32" s="81"/>
      <c r="AF32" s="101"/>
      <c r="AG32" s="103"/>
      <c r="AH32" s="84"/>
      <c r="AI32" s="84"/>
      <c r="AJ32" s="81"/>
      <c r="AK32" s="101"/>
      <c r="AL32" s="139"/>
      <c r="AM32" s="138"/>
      <c r="AN32" s="138"/>
      <c r="AO32" s="132"/>
      <c r="AP32" s="133"/>
      <c r="AQ32" s="139"/>
      <c r="AR32" s="138"/>
      <c r="AS32" s="69"/>
      <c r="AT32" s="140"/>
      <c r="AU32" s="61"/>
      <c r="AV32" s="141"/>
      <c r="AW32" s="69"/>
      <c r="AX32" s="69"/>
      <c r="AY32" s="140"/>
      <c r="AZ32" s="61"/>
      <c r="BA32" s="141"/>
      <c r="BB32" s="69"/>
      <c r="BC32" s="69"/>
      <c r="BD32" s="140"/>
      <c r="BE32" s="61"/>
      <c r="BF32" s="483"/>
      <c r="BG32" s="560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</row>
    <row r="33" spans="1:73" s="2" customFormat="1" ht="25" customHeight="1">
      <c r="A33" s="4"/>
      <c r="B33" s="604"/>
      <c r="C33" s="418" t="s">
        <v>159</v>
      </c>
      <c r="D33" s="601"/>
      <c r="E33" s="286"/>
      <c r="F33" s="664"/>
      <c r="G33" s="217">
        <v>11</v>
      </c>
      <c r="H33" s="527" t="s">
        <v>39</v>
      </c>
      <c r="I33" s="527"/>
      <c r="J33" s="527"/>
      <c r="K33" s="527"/>
      <c r="L33" s="34">
        <f t="shared" si="17"/>
        <v>16</v>
      </c>
      <c r="M33" s="444">
        <f t="shared" si="18"/>
        <v>0</v>
      </c>
      <c r="N33" s="444">
        <f t="shared" si="19"/>
        <v>16</v>
      </c>
      <c r="O33" s="445">
        <f t="shared" si="20"/>
        <v>0</v>
      </c>
      <c r="P33" s="448">
        <f t="shared" si="16"/>
        <v>32</v>
      </c>
      <c r="Q33" s="433">
        <f t="shared" si="21"/>
        <v>5</v>
      </c>
      <c r="R33" s="86"/>
      <c r="S33" s="92"/>
      <c r="T33" s="92"/>
      <c r="U33" s="93"/>
      <c r="V33" s="94"/>
      <c r="W33" s="86">
        <v>16</v>
      </c>
      <c r="X33" s="88"/>
      <c r="Y33" s="92">
        <v>16</v>
      </c>
      <c r="Z33" s="95"/>
      <c r="AA33" s="87">
        <v>5</v>
      </c>
      <c r="AB33" s="91"/>
      <c r="AC33" s="82"/>
      <c r="AD33" s="82"/>
      <c r="AE33" s="85"/>
      <c r="AF33" s="87"/>
      <c r="AG33" s="91"/>
      <c r="AH33" s="84"/>
      <c r="AI33" s="82"/>
      <c r="AJ33" s="85"/>
      <c r="AK33" s="87"/>
      <c r="AL33" s="83"/>
      <c r="AM33" s="98"/>
      <c r="AN33" s="98"/>
      <c r="AO33" s="93"/>
      <c r="AP33" s="94"/>
      <c r="AQ33" s="83"/>
      <c r="AR33" s="98"/>
      <c r="AS33" s="66"/>
      <c r="AT33" s="29"/>
      <c r="AU33" s="64"/>
      <c r="AV33" s="72"/>
      <c r="AW33" s="66"/>
      <c r="AX33" s="66"/>
      <c r="AY33" s="29"/>
      <c r="AZ33" s="64"/>
      <c r="BA33" s="72"/>
      <c r="BB33" s="66"/>
      <c r="BC33" s="66"/>
      <c r="BD33" s="29"/>
      <c r="BE33" s="64"/>
      <c r="BF33" s="483"/>
      <c r="BG33" s="560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</row>
    <row r="34" spans="1:73" s="2" customFormat="1" ht="25" customHeight="1">
      <c r="A34" s="4"/>
      <c r="B34" s="604"/>
      <c r="C34" s="418" t="s">
        <v>159</v>
      </c>
      <c r="D34" s="601"/>
      <c r="E34" s="286"/>
      <c r="F34" s="664"/>
      <c r="G34" s="628">
        <v>12</v>
      </c>
      <c r="H34" s="527" t="s">
        <v>15</v>
      </c>
      <c r="I34" s="527"/>
      <c r="J34" s="527"/>
      <c r="K34" s="527"/>
      <c r="L34" s="637">
        <f t="shared" ref="L34:L36" si="27">SUM(R34,W34,AB34,AG34,AL34,AQ34,AV34,BA34)</f>
        <v>8</v>
      </c>
      <c r="M34" s="634">
        <f t="shared" ref="M34:M36" si="28">SUM(S34,X34,AC34,AH34,AM34,AR34,AW34,BB34)</f>
        <v>0</v>
      </c>
      <c r="N34" s="634">
        <f t="shared" ref="N34:N36" si="29">SUM(T34,Y34,AD34,AI34,AN34,AS34,AX34,BC34)</f>
        <v>16</v>
      </c>
      <c r="O34" s="638">
        <f t="shared" ref="O34:O36" si="30">SUM(U34,Z34,AE34,AJ34,AO34,AT34,AY34,BD34)</f>
        <v>0</v>
      </c>
      <c r="P34" s="682">
        <f>SUM(L34:O35)</f>
        <v>24</v>
      </c>
      <c r="Q34" s="632">
        <f>SUM(V34,AA34,AF34,AK34,AP34,AU34,AZ34,BE34)</f>
        <v>5</v>
      </c>
      <c r="R34" s="692"/>
      <c r="S34" s="694"/>
      <c r="T34" s="694"/>
      <c r="U34" s="643"/>
      <c r="V34" s="645"/>
      <c r="W34" s="692"/>
      <c r="X34" s="694"/>
      <c r="Y34" s="694"/>
      <c r="Z34" s="643"/>
      <c r="AA34" s="645"/>
      <c r="AB34" s="647">
        <v>8</v>
      </c>
      <c r="AC34" s="649"/>
      <c r="AD34" s="641">
        <v>16</v>
      </c>
      <c r="AE34" s="643"/>
      <c r="AF34" s="645">
        <v>5</v>
      </c>
      <c r="AG34" s="692"/>
      <c r="AH34" s="694"/>
      <c r="AI34" s="694"/>
      <c r="AJ34" s="643"/>
      <c r="AK34" s="645"/>
      <c r="AL34" s="692"/>
      <c r="AM34" s="694"/>
      <c r="AN34" s="694"/>
      <c r="AO34" s="643"/>
      <c r="AP34" s="645"/>
      <c r="AQ34" s="692"/>
      <c r="AR34" s="694"/>
      <c r="AS34" s="694"/>
      <c r="AT34" s="643"/>
      <c r="AU34" s="645"/>
      <c r="AV34" s="692"/>
      <c r="AW34" s="694"/>
      <c r="AX34" s="694"/>
      <c r="AY34" s="643"/>
      <c r="AZ34" s="645"/>
      <c r="BA34" s="692"/>
      <c r="BB34" s="694"/>
      <c r="BC34" s="694"/>
      <c r="BD34" s="643"/>
      <c r="BE34" s="645"/>
      <c r="BF34" s="483"/>
      <c r="BG34" s="560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</row>
    <row r="35" spans="1:73" s="2" customFormat="1" ht="25" customHeight="1">
      <c r="A35" s="4"/>
      <c r="B35" s="604"/>
      <c r="C35" s="418"/>
      <c r="D35" s="601"/>
      <c r="E35" s="286"/>
      <c r="F35" s="664"/>
      <c r="G35" s="629"/>
      <c r="H35" s="548" t="s">
        <v>184</v>
      </c>
      <c r="I35" s="549"/>
      <c r="J35" s="549"/>
      <c r="K35" s="550"/>
      <c r="L35" s="637"/>
      <c r="M35" s="634"/>
      <c r="N35" s="634"/>
      <c r="O35" s="638"/>
      <c r="P35" s="682"/>
      <c r="Q35" s="633"/>
      <c r="R35" s="698"/>
      <c r="S35" s="699"/>
      <c r="T35" s="699"/>
      <c r="U35" s="644"/>
      <c r="V35" s="646"/>
      <c r="W35" s="698"/>
      <c r="X35" s="699"/>
      <c r="Y35" s="699"/>
      <c r="Z35" s="644"/>
      <c r="AA35" s="646"/>
      <c r="AB35" s="648"/>
      <c r="AC35" s="650"/>
      <c r="AD35" s="642"/>
      <c r="AE35" s="644"/>
      <c r="AF35" s="646"/>
      <c r="AG35" s="698"/>
      <c r="AH35" s="699"/>
      <c r="AI35" s="699"/>
      <c r="AJ35" s="644"/>
      <c r="AK35" s="646"/>
      <c r="AL35" s="698"/>
      <c r="AM35" s="699"/>
      <c r="AN35" s="699"/>
      <c r="AO35" s="644"/>
      <c r="AP35" s="646"/>
      <c r="AQ35" s="698"/>
      <c r="AR35" s="699"/>
      <c r="AS35" s="699"/>
      <c r="AT35" s="644"/>
      <c r="AU35" s="646"/>
      <c r="AV35" s="698"/>
      <c r="AW35" s="699"/>
      <c r="AX35" s="699"/>
      <c r="AY35" s="644"/>
      <c r="AZ35" s="646"/>
      <c r="BA35" s="698"/>
      <c r="BB35" s="699"/>
      <c r="BC35" s="699"/>
      <c r="BD35" s="644"/>
      <c r="BE35" s="646"/>
      <c r="BF35" s="483"/>
      <c r="BG35" s="560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</row>
    <row r="36" spans="1:73" s="2" customFormat="1" ht="25" customHeight="1">
      <c r="A36" s="4"/>
      <c r="B36" s="604"/>
      <c r="C36" s="418"/>
      <c r="D36" s="601"/>
      <c r="E36" s="286"/>
      <c r="F36" s="664"/>
      <c r="G36" s="630">
        <v>13</v>
      </c>
      <c r="H36" s="561" t="s">
        <v>29</v>
      </c>
      <c r="I36" s="562"/>
      <c r="J36" s="562"/>
      <c r="K36" s="686" t="s">
        <v>97</v>
      </c>
      <c r="L36" s="637">
        <f t="shared" si="27"/>
        <v>8</v>
      </c>
      <c r="M36" s="634">
        <f t="shared" si="28"/>
        <v>0</v>
      </c>
      <c r="N36" s="634">
        <f t="shared" si="29"/>
        <v>0</v>
      </c>
      <c r="O36" s="638">
        <f t="shared" si="30"/>
        <v>16</v>
      </c>
      <c r="P36" s="682">
        <f>SUM(L36:O37)</f>
        <v>24</v>
      </c>
      <c r="Q36" s="632">
        <f>SUM(V36,AA36,AF36,AK36,AP36,AU36,AZ36,BE36)</f>
        <v>4</v>
      </c>
      <c r="R36" s="692"/>
      <c r="S36" s="694"/>
      <c r="T36" s="694"/>
      <c r="U36" s="643"/>
      <c r="V36" s="645"/>
      <c r="W36" s="692"/>
      <c r="X36" s="694"/>
      <c r="Y36" s="694"/>
      <c r="Z36" s="643"/>
      <c r="AA36" s="645"/>
      <c r="AB36" s="692"/>
      <c r="AC36" s="694"/>
      <c r="AD36" s="694"/>
      <c r="AE36" s="643"/>
      <c r="AF36" s="645"/>
      <c r="AG36" s="692">
        <v>8</v>
      </c>
      <c r="AH36" s="641"/>
      <c r="AI36" s="641"/>
      <c r="AJ36" s="653">
        <v>16</v>
      </c>
      <c r="AK36" s="645">
        <v>4</v>
      </c>
      <c r="AL36" s="692"/>
      <c r="AM36" s="694"/>
      <c r="AN36" s="694"/>
      <c r="AO36" s="643"/>
      <c r="AP36" s="645"/>
      <c r="AQ36" s="692"/>
      <c r="AR36" s="694"/>
      <c r="AS36" s="694"/>
      <c r="AT36" s="643"/>
      <c r="AU36" s="645"/>
      <c r="AV36" s="692"/>
      <c r="AW36" s="694"/>
      <c r="AX36" s="694"/>
      <c r="AY36" s="643"/>
      <c r="AZ36" s="645"/>
      <c r="BA36" s="692"/>
      <c r="BB36" s="694"/>
      <c r="BC36" s="694"/>
      <c r="BD36" s="643"/>
      <c r="BE36" s="645"/>
      <c r="BF36" s="483"/>
      <c r="BG36" s="560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</row>
    <row r="37" spans="1:73" s="2" customFormat="1" ht="25" customHeight="1">
      <c r="A37" s="4"/>
      <c r="B37" s="604"/>
      <c r="C37" s="419" t="s">
        <v>159</v>
      </c>
      <c r="D37" s="602"/>
      <c r="E37" s="287"/>
      <c r="F37" s="665"/>
      <c r="G37" s="631"/>
      <c r="H37" s="561" t="s">
        <v>185</v>
      </c>
      <c r="I37" s="562"/>
      <c r="J37" s="562"/>
      <c r="K37" s="687"/>
      <c r="L37" s="688"/>
      <c r="M37" s="689"/>
      <c r="N37" s="689"/>
      <c r="O37" s="690"/>
      <c r="P37" s="691"/>
      <c r="Q37" s="633"/>
      <c r="R37" s="693"/>
      <c r="S37" s="695"/>
      <c r="T37" s="695"/>
      <c r="U37" s="697"/>
      <c r="V37" s="696"/>
      <c r="W37" s="693"/>
      <c r="X37" s="695"/>
      <c r="Y37" s="695"/>
      <c r="Z37" s="697"/>
      <c r="AA37" s="696"/>
      <c r="AB37" s="693"/>
      <c r="AC37" s="695"/>
      <c r="AD37" s="695"/>
      <c r="AE37" s="697"/>
      <c r="AF37" s="696"/>
      <c r="AG37" s="693"/>
      <c r="AH37" s="701"/>
      <c r="AI37" s="701"/>
      <c r="AJ37" s="704"/>
      <c r="AK37" s="696"/>
      <c r="AL37" s="693"/>
      <c r="AM37" s="695"/>
      <c r="AN37" s="695"/>
      <c r="AO37" s="697"/>
      <c r="AP37" s="696"/>
      <c r="AQ37" s="693"/>
      <c r="AR37" s="695"/>
      <c r="AS37" s="695"/>
      <c r="AT37" s="697"/>
      <c r="AU37" s="696"/>
      <c r="AV37" s="693"/>
      <c r="AW37" s="695"/>
      <c r="AX37" s="695"/>
      <c r="AY37" s="697"/>
      <c r="AZ37" s="696"/>
      <c r="BA37" s="693"/>
      <c r="BB37" s="695"/>
      <c r="BC37" s="695"/>
      <c r="BD37" s="697"/>
      <c r="BE37" s="696"/>
      <c r="BF37" s="483"/>
      <c r="BG37" s="560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</row>
    <row r="38" spans="1:73" s="2" customFormat="1" ht="4.5" customHeight="1">
      <c r="A38" s="4"/>
      <c r="B38" s="326"/>
      <c r="C38" s="326"/>
      <c r="D38" s="311"/>
      <c r="E38" s="311"/>
      <c r="F38" s="549"/>
      <c r="G38" s="549"/>
      <c r="H38" s="549"/>
      <c r="I38" s="549"/>
      <c r="J38" s="549"/>
      <c r="K38" s="549"/>
      <c r="L38" s="312"/>
      <c r="M38" s="312"/>
      <c r="N38" s="312"/>
      <c r="O38" s="312"/>
      <c r="P38" s="312"/>
      <c r="Q38" s="313"/>
      <c r="R38" s="314"/>
      <c r="S38" s="314"/>
      <c r="T38" s="314"/>
      <c r="U38" s="315"/>
      <c r="V38" s="313"/>
      <c r="W38" s="314"/>
      <c r="X38" s="314"/>
      <c r="Y38" s="314"/>
      <c r="Z38" s="314"/>
      <c r="AA38" s="313"/>
      <c r="AB38" s="316"/>
      <c r="AC38" s="314"/>
      <c r="AD38" s="315"/>
      <c r="AE38" s="315"/>
      <c r="AF38" s="313"/>
      <c r="AG38" s="314"/>
      <c r="AH38" s="315"/>
      <c r="AI38" s="315"/>
      <c r="AJ38" s="315"/>
      <c r="AK38" s="313"/>
      <c r="AL38" s="315"/>
      <c r="AM38" s="315"/>
      <c r="AN38" s="315"/>
      <c r="AO38" s="315"/>
      <c r="AP38" s="313"/>
      <c r="AQ38" s="315"/>
      <c r="AR38" s="315"/>
      <c r="AS38" s="315"/>
      <c r="AT38" s="315"/>
      <c r="AU38" s="313"/>
      <c r="AV38" s="315"/>
      <c r="AW38" s="315"/>
      <c r="AX38" s="315"/>
      <c r="AY38" s="315"/>
      <c r="AZ38" s="313"/>
      <c r="BA38" s="315"/>
      <c r="BB38" s="315"/>
      <c r="BC38" s="315"/>
      <c r="BD38" s="315"/>
      <c r="BE38" s="317"/>
      <c r="BF38" s="483"/>
      <c r="BG38" s="200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</row>
    <row r="39" spans="1:73" ht="25" customHeight="1">
      <c r="B39" s="318"/>
      <c r="C39" s="340"/>
      <c r="D39" s="386"/>
      <c r="E39" s="386"/>
      <c r="F39" s="554" t="s">
        <v>111</v>
      </c>
      <c r="G39" s="554"/>
      <c r="H39" s="554"/>
      <c r="I39" s="554"/>
      <c r="J39" s="554"/>
      <c r="K39" s="555"/>
      <c r="L39" s="109">
        <f t="shared" ref="L39:BE39" si="31">SUM(L40:L59)</f>
        <v>208</v>
      </c>
      <c r="M39" s="109">
        <f t="shared" si="31"/>
        <v>24</v>
      </c>
      <c r="N39" s="109">
        <f t="shared" si="31"/>
        <v>192</v>
      </c>
      <c r="O39" s="109">
        <f t="shared" si="31"/>
        <v>96</v>
      </c>
      <c r="P39" s="109">
        <f t="shared" si="31"/>
        <v>520</v>
      </c>
      <c r="Q39" s="109">
        <f t="shared" si="31"/>
        <v>77</v>
      </c>
      <c r="R39" s="472">
        <f t="shared" si="31"/>
        <v>32</v>
      </c>
      <c r="S39" s="473">
        <f t="shared" si="31"/>
        <v>0</v>
      </c>
      <c r="T39" s="473">
        <f t="shared" si="31"/>
        <v>0</v>
      </c>
      <c r="U39" s="474">
        <f t="shared" si="31"/>
        <v>16</v>
      </c>
      <c r="V39" s="109">
        <f t="shared" si="31"/>
        <v>7</v>
      </c>
      <c r="W39" s="472">
        <f t="shared" si="31"/>
        <v>32</v>
      </c>
      <c r="X39" s="473">
        <f t="shared" si="31"/>
        <v>0</v>
      </c>
      <c r="Y39" s="473">
        <f t="shared" si="31"/>
        <v>32</v>
      </c>
      <c r="Z39" s="474">
        <f t="shared" si="31"/>
        <v>16</v>
      </c>
      <c r="AA39" s="109">
        <f t="shared" si="31"/>
        <v>12</v>
      </c>
      <c r="AB39" s="472">
        <f t="shared" si="31"/>
        <v>40</v>
      </c>
      <c r="AC39" s="473">
        <f t="shared" si="31"/>
        <v>24</v>
      </c>
      <c r="AD39" s="473">
        <f t="shared" si="31"/>
        <v>16</v>
      </c>
      <c r="AE39" s="474">
        <f t="shared" si="31"/>
        <v>0</v>
      </c>
      <c r="AF39" s="109">
        <f t="shared" si="31"/>
        <v>12</v>
      </c>
      <c r="AG39" s="472">
        <f t="shared" si="31"/>
        <v>48</v>
      </c>
      <c r="AH39" s="473">
        <f t="shared" si="31"/>
        <v>0</v>
      </c>
      <c r="AI39" s="473">
        <f t="shared" si="31"/>
        <v>64</v>
      </c>
      <c r="AJ39" s="474">
        <f t="shared" si="31"/>
        <v>16</v>
      </c>
      <c r="AK39" s="109">
        <f t="shared" si="31"/>
        <v>18</v>
      </c>
      <c r="AL39" s="472">
        <f t="shared" si="31"/>
        <v>40</v>
      </c>
      <c r="AM39" s="473">
        <f t="shared" si="31"/>
        <v>0</v>
      </c>
      <c r="AN39" s="473">
        <f t="shared" si="31"/>
        <v>48</v>
      </c>
      <c r="AO39" s="474">
        <f t="shared" si="31"/>
        <v>16</v>
      </c>
      <c r="AP39" s="109">
        <f t="shared" si="31"/>
        <v>16</v>
      </c>
      <c r="AQ39" s="472">
        <f t="shared" si="31"/>
        <v>16</v>
      </c>
      <c r="AR39" s="473">
        <f t="shared" si="31"/>
        <v>0</v>
      </c>
      <c r="AS39" s="473">
        <f t="shared" si="31"/>
        <v>32</v>
      </c>
      <c r="AT39" s="474">
        <f t="shared" si="31"/>
        <v>16</v>
      </c>
      <c r="AU39" s="109">
        <f t="shared" si="31"/>
        <v>9</v>
      </c>
      <c r="AV39" s="472">
        <f t="shared" si="31"/>
        <v>0</v>
      </c>
      <c r="AW39" s="473">
        <f t="shared" si="31"/>
        <v>0</v>
      </c>
      <c r="AX39" s="473">
        <f t="shared" si="31"/>
        <v>0</v>
      </c>
      <c r="AY39" s="474">
        <f t="shared" si="31"/>
        <v>16</v>
      </c>
      <c r="AZ39" s="109">
        <f t="shared" si="31"/>
        <v>3</v>
      </c>
      <c r="BA39" s="472">
        <f t="shared" si="31"/>
        <v>0</v>
      </c>
      <c r="BB39" s="473">
        <f t="shared" si="31"/>
        <v>0</v>
      </c>
      <c r="BC39" s="473">
        <f t="shared" si="31"/>
        <v>0</v>
      </c>
      <c r="BD39" s="474">
        <f t="shared" si="31"/>
        <v>0</v>
      </c>
      <c r="BE39" s="109">
        <f t="shared" si="31"/>
        <v>0</v>
      </c>
      <c r="BF39" s="307"/>
      <c r="BG39" s="201"/>
    </row>
    <row r="40" spans="1:73" ht="2.25" customHeight="1">
      <c r="B40" s="302"/>
      <c r="C40" s="416"/>
      <c r="D40" s="337"/>
      <c r="E40" s="337"/>
      <c r="F40" s="557"/>
      <c r="G40" s="557"/>
      <c r="H40" s="557"/>
      <c r="I40" s="557"/>
      <c r="J40" s="557"/>
      <c r="K40" s="557"/>
      <c r="L40" s="312"/>
      <c r="M40" s="312"/>
      <c r="N40" s="312"/>
      <c r="O40" s="312"/>
      <c r="P40" s="312"/>
      <c r="Q40" s="313"/>
      <c r="R40" s="338"/>
      <c r="S40" s="338"/>
      <c r="T40" s="338"/>
      <c r="U40" s="338"/>
      <c r="V40" s="313"/>
      <c r="W40" s="338"/>
      <c r="X40" s="338"/>
      <c r="Y40" s="338"/>
      <c r="Z40" s="338"/>
      <c r="AA40" s="313"/>
      <c r="AB40" s="338"/>
      <c r="AC40" s="338"/>
      <c r="AD40" s="338"/>
      <c r="AE40" s="338"/>
      <c r="AF40" s="313"/>
      <c r="AG40" s="338"/>
      <c r="AH40" s="338"/>
      <c r="AI40" s="338"/>
      <c r="AJ40" s="338"/>
      <c r="AK40" s="313"/>
      <c r="AL40" s="338"/>
      <c r="AM40" s="338"/>
      <c r="AN40" s="338"/>
      <c r="AO40" s="338"/>
      <c r="AP40" s="313"/>
      <c r="AQ40" s="338"/>
      <c r="AR40" s="338"/>
      <c r="AS40" s="338"/>
      <c r="AT40" s="338"/>
      <c r="AU40" s="313"/>
      <c r="AV40" s="338"/>
      <c r="AW40" s="338"/>
      <c r="AX40" s="338"/>
      <c r="AY40" s="338"/>
      <c r="AZ40" s="313"/>
      <c r="BA40" s="338"/>
      <c r="BB40" s="338"/>
      <c r="BC40" s="338"/>
      <c r="BD40" s="338"/>
      <c r="BE40" s="317"/>
      <c r="BF40" s="307"/>
      <c r="BG40" s="201"/>
    </row>
    <row r="41" spans="1:73" ht="25" customHeight="1">
      <c r="B41" s="605" t="s">
        <v>154</v>
      </c>
      <c r="C41" s="418" t="s">
        <v>169</v>
      </c>
      <c r="D41" s="596"/>
      <c r="E41" s="288"/>
      <c r="F41" s="545" t="s">
        <v>41</v>
      </c>
      <c r="G41" s="214">
        <v>1</v>
      </c>
      <c r="H41" s="527" t="s">
        <v>38</v>
      </c>
      <c r="I41" s="527"/>
      <c r="J41" s="527"/>
      <c r="K41" s="527"/>
      <c r="L41" s="34">
        <f t="shared" ref="L41" si="32">SUM(R41,W41,AB41,AG41,AL41,AQ41,AV41,BA41)</f>
        <v>16</v>
      </c>
      <c r="M41" s="444">
        <f t="shared" ref="M41" si="33">SUM(S41,X41,AC41,AH41,AM41,AR41,AW41,BB41)</f>
        <v>0</v>
      </c>
      <c r="N41" s="444">
        <f t="shared" ref="N41" si="34">SUM(T41,Y41,AD41,AI41,AN41,AS41,AX41,BC41)</f>
        <v>16</v>
      </c>
      <c r="O41" s="445">
        <f t="shared" ref="O41" si="35">SUM(U41,Z41,AE41,AJ41,AO41,AT41,AY41,BD41)</f>
        <v>0</v>
      </c>
      <c r="P41" s="448">
        <f>SUM(L41:O41)</f>
        <v>32</v>
      </c>
      <c r="Q41" s="14">
        <f>SUM(V41,AA41,AF41,AK41,AP41,AU41,AZ41,BE41)</f>
        <v>5</v>
      </c>
      <c r="R41" s="450">
        <v>16</v>
      </c>
      <c r="S41" s="178"/>
      <c r="T41" s="162"/>
      <c r="U41" s="157"/>
      <c r="V41" s="14">
        <v>3</v>
      </c>
      <c r="W41" s="84"/>
      <c r="X41" s="160"/>
      <c r="Y41" s="162">
        <v>16</v>
      </c>
      <c r="Z41" s="157"/>
      <c r="AA41" s="158">
        <v>2</v>
      </c>
      <c r="AB41" s="78"/>
      <c r="AC41" s="165"/>
      <c r="AD41" s="165"/>
      <c r="AE41" s="166"/>
      <c r="AF41" s="79"/>
      <c r="AG41" s="167"/>
      <c r="AH41" s="165"/>
      <c r="AI41" s="165"/>
      <c r="AJ41" s="166"/>
      <c r="AK41" s="79"/>
      <c r="AL41" s="78"/>
      <c r="AM41" s="165"/>
      <c r="AN41" s="165"/>
      <c r="AO41" s="166"/>
      <c r="AP41" s="79"/>
      <c r="AQ41" s="167"/>
      <c r="AR41" s="165"/>
      <c r="AS41" s="165"/>
      <c r="AT41" s="166"/>
      <c r="AU41" s="79"/>
      <c r="AV41" s="167"/>
      <c r="AW41" s="165"/>
      <c r="AX41" s="165"/>
      <c r="AY41" s="166"/>
      <c r="AZ41" s="79"/>
      <c r="BA41" s="167"/>
      <c r="BB41" s="165"/>
      <c r="BC41" s="165"/>
      <c r="BD41" s="166"/>
      <c r="BE41" s="79"/>
      <c r="BF41" s="307"/>
      <c r="BG41" s="540"/>
    </row>
    <row r="42" spans="1:73" ht="25" customHeight="1">
      <c r="B42" s="605"/>
      <c r="C42" s="418" t="s">
        <v>169</v>
      </c>
      <c r="D42" s="597"/>
      <c r="E42" s="399"/>
      <c r="F42" s="546"/>
      <c r="G42" s="214">
        <v>2</v>
      </c>
      <c r="H42" s="527" t="s">
        <v>150</v>
      </c>
      <c r="I42" s="527"/>
      <c r="J42" s="527"/>
      <c r="K42" s="527"/>
      <c r="L42" s="34">
        <f t="shared" ref="L42:L45" si="36">SUM(R42,W42,AB42,AG42,AL42,AQ42,AV42,BA42)</f>
        <v>8</v>
      </c>
      <c r="M42" s="444">
        <f t="shared" ref="M42:M45" si="37">SUM(S42,X42,AC42,AH42,AM42,AR42,AW42,BB42)</f>
        <v>0</v>
      </c>
      <c r="N42" s="444">
        <f t="shared" ref="N42:N45" si="38">SUM(T42,Y42,AD42,AI42,AN42,AS42,AX42,BC42)</f>
        <v>0</v>
      </c>
      <c r="O42" s="445">
        <f t="shared" ref="O42:O45" si="39">SUM(U42,Z42,AE42,AJ42,AO42,AT42,AY42,BD42)</f>
        <v>0</v>
      </c>
      <c r="P42" s="448">
        <f t="shared" ref="P42:P45" si="40">SUM(L42:O42)</f>
        <v>8</v>
      </c>
      <c r="Q42" s="14">
        <f t="shared" ref="Q42:Q45" si="41">SUM(V42,AA42,AF42,AK42,AP42,AU42,AZ42,BE42)</f>
        <v>2</v>
      </c>
      <c r="R42" s="104"/>
      <c r="S42" s="68"/>
      <c r="T42" s="84"/>
      <c r="U42" s="81"/>
      <c r="V42" s="14"/>
      <c r="W42" s="96">
        <v>8</v>
      </c>
      <c r="X42" s="96"/>
      <c r="Y42" s="84"/>
      <c r="Z42" s="81"/>
      <c r="AA42" s="102">
        <v>2</v>
      </c>
      <c r="AB42" s="74"/>
      <c r="AC42" s="67"/>
      <c r="AD42" s="67"/>
      <c r="AE42" s="18"/>
      <c r="AF42" s="65"/>
      <c r="AG42" s="141"/>
      <c r="AH42" s="67"/>
      <c r="AI42" s="67"/>
      <c r="AJ42" s="18"/>
      <c r="AK42" s="65"/>
      <c r="AL42" s="76"/>
      <c r="AM42" s="67"/>
      <c r="AN42" s="67"/>
      <c r="AO42" s="18"/>
      <c r="AP42" s="65"/>
      <c r="AQ42" s="75"/>
      <c r="AR42" s="67"/>
      <c r="AS42" s="67"/>
      <c r="AT42" s="18"/>
      <c r="AU42" s="65"/>
      <c r="AV42" s="75"/>
      <c r="AW42" s="67"/>
      <c r="AX42" s="67"/>
      <c r="AY42" s="18"/>
      <c r="AZ42" s="65"/>
      <c r="BA42" s="75"/>
      <c r="BB42" s="67"/>
      <c r="BC42" s="67"/>
      <c r="BD42" s="18"/>
      <c r="BE42" s="65"/>
      <c r="BF42" s="307"/>
      <c r="BG42" s="540"/>
    </row>
    <row r="43" spans="1:73" ht="25" customHeight="1">
      <c r="B43" s="605"/>
      <c r="C43" s="418" t="s">
        <v>170</v>
      </c>
      <c r="D43" s="597"/>
      <c r="E43" s="289"/>
      <c r="F43" s="546"/>
      <c r="G43" s="214">
        <v>2</v>
      </c>
      <c r="H43" s="527" t="s">
        <v>20</v>
      </c>
      <c r="I43" s="527"/>
      <c r="J43" s="527"/>
      <c r="K43" s="527"/>
      <c r="L43" s="34">
        <f t="shared" si="36"/>
        <v>16</v>
      </c>
      <c r="M43" s="444">
        <f t="shared" si="37"/>
        <v>8</v>
      </c>
      <c r="N43" s="444">
        <f t="shared" si="38"/>
        <v>16</v>
      </c>
      <c r="O43" s="445">
        <f t="shared" si="39"/>
        <v>0</v>
      </c>
      <c r="P43" s="448">
        <f t="shared" si="40"/>
        <v>40</v>
      </c>
      <c r="Q43" s="14">
        <f t="shared" si="41"/>
        <v>5.5</v>
      </c>
      <c r="R43" s="73"/>
      <c r="S43" s="68"/>
      <c r="T43" s="67"/>
      <c r="U43" s="18"/>
      <c r="V43" s="14"/>
      <c r="W43" s="30"/>
      <c r="X43" s="70"/>
      <c r="Y43" s="67"/>
      <c r="Z43" s="18"/>
      <c r="AA43" s="71"/>
      <c r="AB43" s="124">
        <v>16</v>
      </c>
      <c r="AC43" s="82">
        <v>8</v>
      </c>
      <c r="AD43" s="84"/>
      <c r="AE43" s="81"/>
      <c r="AF43" s="101">
        <v>4</v>
      </c>
      <c r="AG43" s="82"/>
      <c r="AH43" s="82"/>
      <c r="AI43" s="84">
        <v>16</v>
      </c>
      <c r="AJ43" s="18"/>
      <c r="AK43" s="101">
        <v>1.5</v>
      </c>
      <c r="AL43" s="76"/>
      <c r="AM43" s="67"/>
      <c r="AN43" s="67"/>
      <c r="AO43" s="18"/>
      <c r="AP43" s="65"/>
      <c r="AQ43" s="75"/>
      <c r="AR43" s="67"/>
      <c r="AS43" s="67"/>
      <c r="AT43" s="18"/>
      <c r="AU43" s="65"/>
      <c r="AV43" s="75"/>
      <c r="AW43" s="67"/>
      <c r="AX43" s="67"/>
      <c r="AY43" s="18"/>
      <c r="AZ43" s="65"/>
      <c r="BA43" s="75"/>
      <c r="BB43" s="67"/>
      <c r="BC43" s="67"/>
      <c r="BD43" s="18"/>
      <c r="BE43" s="14"/>
      <c r="BF43" s="307"/>
      <c r="BG43" s="540"/>
    </row>
    <row r="44" spans="1:73" ht="25" customHeight="1">
      <c r="B44" s="605"/>
      <c r="C44" s="418" t="s">
        <v>171</v>
      </c>
      <c r="D44" s="597"/>
      <c r="E44" s="289"/>
      <c r="F44" s="546"/>
      <c r="G44" s="214">
        <v>3</v>
      </c>
      <c r="H44" s="527" t="s">
        <v>107</v>
      </c>
      <c r="I44" s="527"/>
      <c r="J44" s="527"/>
      <c r="K44" s="527"/>
      <c r="L44" s="34">
        <f t="shared" si="36"/>
        <v>24</v>
      </c>
      <c r="M44" s="444">
        <f t="shared" si="37"/>
        <v>0</v>
      </c>
      <c r="N44" s="444">
        <f t="shared" si="38"/>
        <v>0</v>
      </c>
      <c r="O44" s="445">
        <f t="shared" si="39"/>
        <v>32</v>
      </c>
      <c r="P44" s="448">
        <f t="shared" si="40"/>
        <v>56</v>
      </c>
      <c r="Q44" s="14">
        <f t="shared" si="41"/>
        <v>8</v>
      </c>
      <c r="R44" s="86">
        <v>16</v>
      </c>
      <c r="S44" s="99"/>
      <c r="T44" s="84"/>
      <c r="U44" s="81">
        <v>16</v>
      </c>
      <c r="V44" s="87">
        <v>4</v>
      </c>
      <c r="W44" s="123">
        <v>8</v>
      </c>
      <c r="X44" s="99"/>
      <c r="Y44" s="84"/>
      <c r="Z44" s="456">
        <v>16</v>
      </c>
      <c r="AA44" s="87">
        <v>4</v>
      </c>
      <c r="AB44" s="100"/>
      <c r="AC44" s="96"/>
      <c r="AD44" s="84"/>
      <c r="AE44" s="81"/>
      <c r="AF44" s="101"/>
      <c r="AG44" s="82"/>
      <c r="AH44" s="82"/>
      <c r="AI44" s="84"/>
      <c r="AJ44" s="81"/>
      <c r="AK44" s="65"/>
      <c r="AL44" s="76"/>
      <c r="AM44" s="67"/>
      <c r="AN44" s="67"/>
      <c r="AO44" s="18"/>
      <c r="AP44" s="65"/>
      <c r="AQ44" s="75"/>
      <c r="AR44" s="67"/>
      <c r="AS44" s="67"/>
      <c r="AT44" s="18"/>
      <c r="AU44" s="65"/>
      <c r="AV44" s="75"/>
      <c r="AW44" s="67"/>
      <c r="AX44" s="67"/>
      <c r="AY44" s="18"/>
      <c r="AZ44" s="65"/>
      <c r="BA44" s="75"/>
      <c r="BB44" s="67"/>
      <c r="BC44" s="67"/>
      <c r="BD44" s="18"/>
      <c r="BE44" s="14"/>
      <c r="BF44" s="307"/>
      <c r="BG44" s="540"/>
    </row>
    <row r="45" spans="1:73" ht="25" customHeight="1">
      <c r="B45" s="605"/>
      <c r="C45" s="418" t="s">
        <v>171</v>
      </c>
      <c r="D45" s="597"/>
      <c r="E45" s="289"/>
      <c r="F45" s="546"/>
      <c r="G45" s="628">
        <v>4</v>
      </c>
      <c r="H45" s="527" t="s">
        <v>89</v>
      </c>
      <c r="I45" s="527"/>
      <c r="J45" s="527"/>
      <c r="K45" s="527"/>
      <c r="L45" s="34">
        <f t="shared" si="36"/>
        <v>16</v>
      </c>
      <c r="M45" s="444">
        <f t="shared" si="37"/>
        <v>16</v>
      </c>
      <c r="N45" s="444">
        <f t="shared" si="38"/>
        <v>0</v>
      </c>
      <c r="O45" s="445">
        <f t="shared" si="39"/>
        <v>0</v>
      </c>
      <c r="P45" s="448">
        <f t="shared" si="40"/>
        <v>32</v>
      </c>
      <c r="Q45" s="14">
        <f t="shared" si="41"/>
        <v>5</v>
      </c>
      <c r="R45" s="86"/>
      <c r="S45" s="99"/>
      <c r="T45" s="84"/>
      <c r="U45" s="81"/>
      <c r="V45" s="87"/>
      <c r="W45" s="100"/>
      <c r="X45" s="96"/>
      <c r="Y45" s="84"/>
      <c r="Z45" s="81"/>
      <c r="AA45" s="102"/>
      <c r="AB45" s="124">
        <v>16</v>
      </c>
      <c r="AC45" s="82">
        <v>16</v>
      </c>
      <c r="AD45" s="84"/>
      <c r="AE45" s="81"/>
      <c r="AF45" s="101">
        <v>5</v>
      </c>
      <c r="AG45" s="82"/>
      <c r="AH45" s="82"/>
      <c r="AI45" s="84"/>
      <c r="AJ45" s="81"/>
      <c r="AK45" s="101"/>
      <c r="AL45" s="91"/>
      <c r="AM45" s="82"/>
      <c r="AN45" s="84"/>
      <c r="AO45" s="81"/>
      <c r="AP45" s="101"/>
      <c r="AQ45" s="75"/>
      <c r="AR45" s="67"/>
      <c r="AS45" s="67"/>
      <c r="AT45" s="18"/>
      <c r="AU45" s="65"/>
      <c r="AV45" s="75"/>
      <c r="AW45" s="67"/>
      <c r="AX45" s="67"/>
      <c r="AY45" s="18"/>
      <c r="AZ45" s="65"/>
      <c r="BA45" s="75"/>
      <c r="BB45" s="67"/>
      <c r="BC45" s="67"/>
      <c r="BD45" s="18"/>
      <c r="BE45" s="14"/>
      <c r="BF45" s="307"/>
      <c r="BG45" s="540"/>
    </row>
    <row r="46" spans="1:73" ht="25" customHeight="1">
      <c r="B46" s="605"/>
      <c r="C46" s="418"/>
      <c r="D46" s="597"/>
      <c r="E46" s="423"/>
      <c r="F46" s="546"/>
      <c r="G46" s="681"/>
      <c r="H46" s="548" t="s">
        <v>186</v>
      </c>
      <c r="I46" s="549"/>
      <c r="J46" s="549"/>
      <c r="K46" s="422"/>
      <c r="L46" s="637">
        <f t="shared" ref="L46" si="42">SUM(R46,W46,AB46,AG46,AL46,AQ46,AV46,BA46)</f>
        <v>16</v>
      </c>
      <c r="M46" s="634">
        <f t="shared" ref="M46" si="43">SUM(S46,X46,AC46,AH46,AM46,AR46,AW46,BB46)</f>
        <v>0</v>
      </c>
      <c r="N46" s="634">
        <f t="shared" ref="N46" si="44">SUM(T46,Y46,AD46,AI46,AN46,AS46,AX46,BC46)</f>
        <v>0</v>
      </c>
      <c r="O46" s="638">
        <f t="shared" ref="O46" si="45">SUM(U46,Z46,AE46,AJ46,AO46,AT46,AY46,BD46)</f>
        <v>16</v>
      </c>
      <c r="P46" s="682">
        <f>SUM(L46:O47)</f>
        <v>32</v>
      </c>
      <c r="Q46" s="632">
        <f>SUM(V46,AA46,AF46,AK46,AP46,AU46,AZ46,BE46)</f>
        <v>4</v>
      </c>
      <c r="R46" s="692"/>
      <c r="S46" s="649"/>
      <c r="T46" s="641"/>
      <c r="U46" s="643"/>
      <c r="V46" s="645"/>
      <c r="W46" s="692"/>
      <c r="X46" s="649"/>
      <c r="Y46" s="641"/>
      <c r="Z46" s="643"/>
      <c r="AA46" s="645"/>
      <c r="AB46" s="692"/>
      <c r="AC46" s="649"/>
      <c r="AD46" s="641"/>
      <c r="AE46" s="643"/>
      <c r="AF46" s="645"/>
      <c r="AG46" s="705">
        <v>16</v>
      </c>
      <c r="AH46" s="641"/>
      <c r="AI46" s="641"/>
      <c r="AJ46" s="653">
        <v>16</v>
      </c>
      <c r="AK46" s="645">
        <v>4</v>
      </c>
      <c r="AL46" s="692"/>
      <c r="AM46" s="649"/>
      <c r="AN46" s="641"/>
      <c r="AO46" s="643"/>
      <c r="AP46" s="645"/>
      <c r="AQ46" s="692"/>
      <c r="AR46" s="649"/>
      <c r="AS46" s="641"/>
      <c r="AT46" s="643"/>
      <c r="AU46" s="645"/>
      <c r="AV46" s="692"/>
      <c r="AW46" s="649"/>
      <c r="AX46" s="641"/>
      <c r="AY46" s="643"/>
      <c r="AZ46" s="645"/>
      <c r="BA46" s="692"/>
      <c r="BB46" s="649"/>
      <c r="BC46" s="641"/>
      <c r="BD46" s="643"/>
      <c r="BE46" s="703"/>
      <c r="BF46" s="307"/>
      <c r="BG46" s="540"/>
    </row>
    <row r="47" spans="1:73" ht="25" customHeight="1">
      <c r="B47" s="605"/>
      <c r="C47" s="418"/>
      <c r="D47" s="597"/>
      <c r="E47" s="423"/>
      <c r="F47" s="546"/>
      <c r="G47" s="629"/>
      <c r="H47" s="548" t="s">
        <v>191</v>
      </c>
      <c r="I47" s="549"/>
      <c r="J47" s="549"/>
      <c r="K47" s="550"/>
      <c r="L47" s="637"/>
      <c r="M47" s="634"/>
      <c r="N47" s="634"/>
      <c r="O47" s="638"/>
      <c r="P47" s="682"/>
      <c r="Q47" s="633"/>
      <c r="R47" s="698"/>
      <c r="S47" s="650"/>
      <c r="T47" s="642"/>
      <c r="U47" s="644"/>
      <c r="V47" s="646"/>
      <c r="W47" s="698"/>
      <c r="X47" s="650"/>
      <c r="Y47" s="642"/>
      <c r="Z47" s="644"/>
      <c r="AA47" s="646"/>
      <c r="AB47" s="698"/>
      <c r="AC47" s="650"/>
      <c r="AD47" s="642"/>
      <c r="AE47" s="644"/>
      <c r="AF47" s="646"/>
      <c r="AG47" s="706"/>
      <c r="AH47" s="642"/>
      <c r="AI47" s="642"/>
      <c r="AJ47" s="654"/>
      <c r="AK47" s="646"/>
      <c r="AL47" s="698"/>
      <c r="AM47" s="650"/>
      <c r="AN47" s="642"/>
      <c r="AO47" s="644"/>
      <c r="AP47" s="646"/>
      <c r="AQ47" s="698"/>
      <c r="AR47" s="650"/>
      <c r="AS47" s="642"/>
      <c r="AT47" s="644"/>
      <c r="AU47" s="646"/>
      <c r="AV47" s="698"/>
      <c r="AW47" s="650"/>
      <c r="AX47" s="642"/>
      <c r="AY47" s="644"/>
      <c r="AZ47" s="646"/>
      <c r="BA47" s="698"/>
      <c r="BB47" s="650"/>
      <c r="BC47" s="642"/>
      <c r="BD47" s="644"/>
      <c r="BE47" s="703"/>
      <c r="BF47" s="307"/>
      <c r="BG47" s="540"/>
    </row>
    <row r="48" spans="1:73" ht="25" customHeight="1">
      <c r="B48" s="605"/>
      <c r="C48" s="418" t="s">
        <v>161</v>
      </c>
      <c r="D48" s="597"/>
      <c r="E48" s="289"/>
      <c r="F48" s="546"/>
      <c r="G48" s="214">
        <v>5</v>
      </c>
      <c r="H48" s="548" t="s">
        <v>40</v>
      </c>
      <c r="I48" s="549"/>
      <c r="J48" s="549"/>
      <c r="K48" s="550"/>
      <c r="L48" s="34">
        <f t="shared" ref="L48" si="46">SUM(R48,W48,AB48,AG48,AL48,AQ48,AV48,BA48)</f>
        <v>16</v>
      </c>
      <c r="M48" s="444">
        <f t="shared" ref="M48" si="47">SUM(S48,X48,AC48,AH48,AM48,AR48,AW48,BB48)</f>
        <v>0</v>
      </c>
      <c r="N48" s="444">
        <f t="shared" ref="N48" si="48">SUM(T48,Y48,AD48,AI48,AN48,AS48,AX48,BC48)</f>
        <v>0</v>
      </c>
      <c r="O48" s="445">
        <f t="shared" ref="O48" si="49">SUM(U48,Z48,AE48,AJ48,AO48,AT48,AY48,BD48)</f>
        <v>0</v>
      </c>
      <c r="P48" s="448">
        <f t="shared" ref="P48" si="50">SUM(L48:O48)</f>
        <v>16</v>
      </c>
      <c r="Q48" s="14">
        <f t="shared" ref="Q48:Q58" si="51">SUM(V48,AA48,AF48,AK48,AP48,AU48,AZ48,BE48)</f>
        <v>2</v>
      </c>
      <c r="R48" s="73"/>
      <c r="S48" s="68"/>
      <c r="T48" s="67"/>
      <c r="U48" s="18"/>
      <c r="V48" s="14"/>
      <c r="W48" s="261"/>
      <c r="X48" s="70"/>
      <c r="Y48" s="67"/>
      <c r="Z48" s="18"/>
      <c r="AA48" s="71"/>
      <c r="AB48" s="74"/>
      <c r="AC48" s="82"/>
      <c r="AD48" s="84"/>
      <c r="AE48" s="81"/>
      <c r="AF48" s="101"/>
      <c r="AG48" s="84"/>
      <c r="AH48" s="82"/>
      <c r="AI48" s="84"/>
      <c r="AJ48" s="81"/>
      <c r="AK48" s="101"/>
      <c r="AL48" s="76">
        <v>16</v>
      </c>
      <c r="AM48" s="84"/>
      <c r="AN48" s="67"/>
      <c r="AO48" s="18"/>
      <c r="AP48" s="65">
        <v>2</v>
      </c>
      <c r="AQ48" s="75"/>
      <c r="AR48" s="67"/>
      <c r="AS48" s="67"/>
      <c r="AT48" s="18"/>
      <c r="AU48" s="65"/>
      <c r="AV48" s="75"/>
      <c r="AW48" s="67"/>
      <c r="AX48" s="67"/>
      <c r="AY48" s="18"/>
      <c r="AZ48" s="65"/>
      <c r="BA48" s="75"/>
      <c r="BB48" s="67"/>
      <c r="BC48" s="67"/>
      <c r="BD48" s="18"/>
      <c r="BE48" s="14"/>
      <c r="BF48" s="307"/>
      <c r="BG48" s="540"/>
    </row>
    <row r="49" spans="2:63" ht="25" customHeight="1">
      <c r="B49" s="605"/>
      <c r="C49" s="418" t="s">
        <v>171</v>
      </c>
      <c r="D49" s="598"/>
      <c r="E49" s="289"/>
      <c r="F49" s="546"/>
      <c r="G49" s="215">
        <v>6</v>
      </c>
      <c r="H49" s="551" t="s">
        <v>65</v>
      </c>
      <c r="I49" s="552"/>
      <c r="J49" s="552"/>
      <c r="K49" s="127" t="s">
        <v>98</v>
      </c>
      <c r="L49" s="34">
        <f t="shared" ref="L49:L58" si="52">SUM(R49,W49,AB49,AG49,AL49,AQ49,AV49,BA49)</f>
        <v>0</v>
      </c>
      <c r="M49" s="444">
        <f t="shared" ref="M49:M58" si="53">SUM(S49,X49,AC49,AH49,AM49,AR49,AW49,BB49)</f>
        <v>0</v>
      </c>
      <c r="N49" s="444">
        <f t="shared" ref="N49:N58" si="54">SUM(T49,Y49,AD49,AI49,AN49,AS49,AX49,BC49)</f>
        <v>0</v>
      </c>
      <c r="O49" s="445">
        <f t="shared" ref="O49:O58" si="55">SUM(U49,Z49,AE49,AJ49,AO49,AT49,AY49,BD49)</f>
        <v>16</v>
      </c>
      <c r="P49" s="448">
        <f t="shared" ref="P49:P58" si="56">SUM(L49:O49)</f>
        <v>16</v>
      </c>
      <c r="Q49" s="14">
        <f t="shared" si="51"/>
        <v>4</v>
      </c>
      <c r="R49" s="457"/>
      <c r="S49" s="458"/>
      <c r="T49" s="66"/>
      <c r="U49" s="29"/>
      <c r="V49" s="432"/>
      <c r="W49" s="459"/>
      <c r="X49" s="460"/>
      <c r="Y49" s="66"/>
      <c r="Z49" s="29"/>
      <c r="AA49" s="432"/>
      <c r="AB49" s="461"/>
      <c r="AC49" s="436"/>
      <c r="AD49" s="436"/>
      <c r="AE49" s="93"/>
      <c r="AF49" s="430"/>
      <c r="AG49" s="428"/>
      <c r="AH49" s="436"/>
      <c r="AI49" s="66"/>
      <c r="AJ49" s="29"/>
      <c r="AK49" s="430"/>
      <c r="AL49" s="439"/>
      <c r="AM49" s="436"/>
      <c r="AN49" s="66"/>
      <c r="AO49" s="449">
        <v>16</v>
      </c>
      <c r="AP49" s="430">
        <v>4</v>
      </c>
      <c r="AQ49" s="72"/>
      <c r="AR49" s="66"/>
      <c r="AS49" s="66"/>
      <c r="AT49" s="29"/>
      <c r="AU49" s="432"/>
      <c r="AV49" s="72"/>
      <c r="AW49" s="66"/>
      <c r="AX49" s="66"/>
      <c r="AY49" s="29"/>
      <c r="AZ49" s="432"/>
      <c r="BA49" s="72"/>
      <c r="BB49" s="66"/>
      <c r="BC49" s="66"/>
      <c r="BD49" s="29"/>
      <c r="BE49" s="14"/>
      <c r="BF49" s="307"/>
      <c r="BG49" s="540"/>
      <c r="BJ49" s="544"/>
      <c r="BK49" s="544"/>
    </row>
    <row r="50" spans="2:63" ht="25" customHeight="1">
      <c r="B50" s="605" t="s">
        <v>155</v>
      </c>
      <c r="C50" s="418" t="s">
        <v>161</v>
      </c>
      <c r="D50" s="596"/>
      <c r="E50" s="288"/>
      <c r="F50" s="545" t="s">
        <v>44</v>
      </c>
      <c r="G50" s="214">
        <v>8</v>
      </c>
      <c r="H50" s="548" t="s">
        <v>46</v>
      </c>
      <c r="I50" s="549"/>
      <c r="J50" s="549"/>
      <c r="K50" s="550"/>
      <c r="L50" s="34">
        <f t="shared" si="52"/>
        <v>16</v>
      </c>
      <c r="M50" s="444">
        <f t="shared" si="53"/>
        <v>0</v>
      </c>
      <c r="N50" s="444">
        <f t="shared" si="54"/>
        <v>16</v>
      </c>
      <c r="O50" s="445">
        <f t="shared" si="55"/>
        <v>0</v>
      </c>
      <c r="P50" s="448">
        <f t="shared" si="56"/>
        <v>32</v>
      </c>
      <c r="Q50" s="14">
        <f t="shared" si="51"/>
        <v>4</v>
      </c>
      <c r="R50" s="462"/>
      <c r="S50" s="463"/>
      <c r="T50" s="15"/>
      <c r="U50" s="16"/>
      <c r="V50" s="14"/>
      <c r="W50" s="490">
        <v>16</v>
      </c>
      <c r="X50" s="82"/>
      <c r="Y50" s="82">
        <v>16</v>
      </c>
      <c r="Z50" s="16"/>
      <c r="AA50" s="87">
        <v>4</v>
      </c>
      <c r="AB50" s="100"/>
      <c r="AC50" s="427"/>
      <c r="AD50" s="82"/>
      <c r="AE50" s="16"/>
      <c r="AF50" s="464"/>
      <c r="AG50" s="465"/>
      <c r="AH50" s="466"/>
      <c r="AI50" s="467"/>
      <c r="AJ50" s="468"/>
      <c r="AK50" s="14"/>
      <c r="AL50" s="469"/>
      <c r="AM50" s="15"/>
      <c r="AN50" s="15"/>
      <c r="AO50" s="85"/>
      <c r="AP50" s="14"/>
      <c r="AQ50" s="17"/>
      <c r="AR50" s="15"/>
      <c r="AS50" s="15"/>
      <c r="AT50" s="16"/>
      <c r="AU50" s="14"/>
      <c r="AV50" s="17"/>
      <c r="AW50" s="15"/>
      <c r="AX50" s="15"/>
      <c r="AY50" s="16"/>
      <c r="AZ50" s="14"/>
      <c r="BA50" s="17"/>
      <c r="BB50" s="15"/>
      <c r="BC50" s="15"/>
      <c r="BD50" s="468"/>
      <c r="BE50" s="14"/>
      <c r="BF50" s="307"/>
      <c r="BG50" s="540"/>
    </row>
    <row r="51" spans="2:63" ht="25" customHeight="1">
      <c r="B51" s="605"/>
      <c r="C51" s="418" t="s">
        <v>159</v>
      </c>
      <c r="D51" s="597"/>
      <c r="E51" s="289"/>
      <c r="F51" s="546"/>
      <c r="G51" s="214">
        <v>9</v>
      </c>
      <c r="H51" s="549" t="s">
        <v>77</v>
      </c>
      <c r="I51" s="549"/>
      <c r="J51" s="549"/>
      <c r="K51" s="550"/>
      <c r="L51" s="34">
        <f t="shared" si="52"/>
        <v>24</v>
      </c>
      <c r="M51" s="444">
        <f t="shared" si="53"/>
        <v>0</v>
      </c>
      <c r="N51" s="444">
        <f t="shared" si="54"/>
        <v>48</v>
      </c>
      <c r="O51" s="445">
        <f t="shared" si="55"/>
        <v>0</v>
      </c>
      <c r="P51" s="448">
        <f t="shared" si="56"/>
        <v>72</v>
      </c>
      <c r="Q51" s="14">
        <f t="shared" si="51"/>
        <v>9</v>
      </c>
      <c r="R51" s="73"/>
      <c r="S51" s="68"/>
      <c r="T51" s="67"/>
      <c r="U51" s="18"/>
      <c r="V51" s="14"/>
      <c r="W51" s="30"/>
      <c r="X51" s="70"/>
      <c r="Y51" s="67"/>
      <c r="Z51" s="18"/>
      <c r="AA51" s="71"/>
      <c r="AB51" s="428">
        <v>8</v>
      </c>
      <c r="AC51" s="82"/>
      <c r="AD51" s="437">
        <v>16</v>
      </c>
      <c r="AE51" s="81"/>
      <c r="AF51" s="438">
        <v>3</v>
      </c>
      <c r="AG51" s="82">
        <v>8</v>
      </c>
      <c r="AH51" s="82"/>
      <c r="AI51" s="437">
        <v>16</v>
      </c>
      <c r="AJ51" s="81"/>
      <c r="AK51" s="438">
        <v>3</v>
      </c>
      <c r="AL51" s="125">
        <v>8</v>
      </c>
      <c r="AM51" s="437"/>
      <c r="AN51" s="437">
        <v>16</v>
      </c>
      <c r="AO51" s="81"/>
      <c r="AP51" s="438">
        <v>3</v>
      </c>
      <c r="AQ51" s="429"/>
      <c r="AR51" s="437"/>
      <c r="AS51" s="437"/>
      <c r="AT51" s="81"/>
      <c r="AU51" s="438"/>
      <c r="AV51" s="429"/>
      <c r="AW51" s="437"/>
      <c r="AX51" s="437"/>
      <c r="AY51" s="81"/>
      <c r="AZ51" s="438"/>
      <c r="BA51" s="429"/>
      <c r="BB51" s="437"/>
      <c r="BC51" s="437"/>
      <c r="BD51" s="173"/>
      <c r="BE51" s="14"/>
      <c r="BF51" s="307"/>
      <c r="BG51" s="540"/>
    </row>
    <row r="52" spans="2:63" ht="25" customHeight="1">
      <c r="B52" s="605"/>
      <c r="C52" s="418" t="s">
        <v>159</v>
      </c>
      <c r="D52" s="597"/>
      <c r="E52" s="289"/>
      <c r="F52" s="546"/>
      <c r="G52" s="214">
        <v>10</v>
      </c>
      <c r="H52" s="549" t="s">
        <v>78</v>
      </c>
      <c r="I52" s="549"/>
      <c r="J52" s="549"/>
      <c r="K52" s="550"/>
      <c r="L52" s="34">
        <f t="shared" si="52"/>
        <v>16</v>
      </c>
      <c r="M52" s="444">
        <f t="shared" si="53"/>
        <v>0</v>
      </c>
      <c r="N52" s="444">
        <f t="shared" si="54"/>
        <v>32</v>
      </c>
      <c r="O52" s="445">
        <f t="shared" si="55"/>
        <v>0</v>
      </c>
      <c r="P52" s="448">
        <f t="shared" si="56"/>
        <v>48</v>
      </c>
      <c r="Q52" s="14">
        <f t="shared" si="51"/>
        <v>6</v>
      </c>
      <c r="R52" s="73"/>
      <c r="S52" s="68"/>
      <c r="T52" s="67"/>
      <c r="U52" s="18"/>
      <c r="V52" s="14"/>
      <c r="W52" s="30"/>
      <c r="X52" s="70"/>
      <c r="Y52" s="67"/>
      <c r="Z52" s="18"/>
      <c r="AA52" s="71"/>
      <c r="AB52" s="428"/>
      <c r="AC52" s="82"/>
      <c r="AD52" s="437"/>
      <c r="AE52" s="81"/>
      <c r="AF52" s="438"/>
      <c r="AG52" s="440">
        <v>8</v>
      </c>
      <c r="AH52" s="437"/>
      <c r="AI52" s="437">
        <v>16</v>
      </c>
      <c r="AJ52" s="81"/>
      <c r="AK52" s="438">
        <v>3</v>
      </c>
      <c r="AL52" s="125">
        <v>8</v>
      </c>
      <c r="AM52" s="437"/>
      <c r="AN52" s="437">
        <v>16</v>
      </c>
      <c r="AO52" s="81"/>
      <c r="AP52" s="438">
        <v>3</v>
      </c>
      <c r="AQ52" s="440"/>
      <c r="AR52" s="437"/>
      <c r="AS52" s="437"/>
      <c r="AT52" s="81"/>
      <c r="AU52" s="438"/>
      <c r="AV52" s="429"/>
      <c r="AW52" s="437"/>
      <c r="AX52" s="437"/>
      <c r="AY52" s="81"/>
      <c r="AZ52" s="438"/>
      <c r="BA52" s="429"/>
      <c r="BB52" s="437"/>
      <c r="BC52" s="437"/>
      <c r="BD52" s="173"/>
      <c r="BE52" s="14"/>
      <c r="BF52" s="307"/>
      <c r="BG52" s="540"/>
    </row>
    <row r="53" spans="2:63" ht="25" customHeight="1">
      <c r="B53" s="605"/>
      <c r="C53" s="418" t="s">
        <v>172</v>
      </c>
      <c r="D53" s="597"/>
      <c r="E53" s="289"/>
      <c r="F53" s="546"/>
      <c r="G53" s="214">
        <v>11</v>
      </c>
      <c r="H53" s="549" t="s">
        <v>42</v>
      </c>
      <c r="I53" s="549"/>
      <c r="J53" s="549"/>
      <c r="K53" s="550"/>
      <c r="L53" s="34">
        <f t="shared" si="52"/>
        <v>8</v>
      </c>
      <c r="M53" s="444">
        <f t="shared" si="53"/>
        <v>0</v>
      </c>
      <c r="N53" s="444">
        <f t="shared" si="54"/>
        <v>16</v>
      </c>
      <c r="O53" s="445">
        <f t="shared" si="55"/>
        <v>0</v>
      </c>
      <c r="P53" s="448">
        <f t="shared" si="56"/>
        <v>24</v>
      </c>
      <c r="Q53" s="14">
        <f t="shared" si="51"/>
        <v>3</v>
      </c>
      <c r="R53" s="73"/>
      <c r="S53" s="68"/>
      <c r="T53" s="67"/>
      <c r="U53" s="18"/>
      <c r="V53" s="14"/>
      <c r="W53" s="30"/>
      <c r="X53" s="70"/>
      <c r="Y53" s="67"/>
      <c r="Z53" s="18"/>
      <c r="AA53" s="71"/>
      <c r="AB53" s="428"/>
      <c r="AC53" s="82"/>
      <c r="AD53" s="437"/>
      <c r="AE53" s="81"/>
      <c r="AF53" s="438"/>
      <c r="AG53" s="428"/>
      <c r="AH53" s="82"/>
      <c r="AI53" s="437"/>
      <c r="AJ53" s="81"/>
      <c r="AK53" s="438"/>
      <c r="AL53" s="440"/>
      <c r="AM53" s="437"/>
      <c r="AN53" s="437"/>
      <c r="AO53" s="81"/>
      <c r="AP53" s="438"/>
      <c r="AQ53" s="440">
        <v>8</v>
      </c>
      <c r="AR53" s="437"/>
      <c r="AS53" s="437">
        <v>16</v>
      </c>
      <c r="AT53" s="81"/>
      <c r="AU53" s="438">
        <v>3</v>
      </c>
      <c r="AV53" s="429"/>
      <c r="AW53" s="437"/>
      <c r="AX53" s="437"/>
      <c r="AY53" s="81"/>
      <c r="AZ53" s="438"/>
      <c r="BA53" s="429"/>
      <c r="BB53" s="437"/>
      <c r="BC53" s="437"/>
      <c r="BD53" s="173"/>
      <c r="BE53" s="14"/>
      <c r="BF53" s="307"/>
      <c r="BG53" s="540"/>
    </row>
    <row r="54" spans="2:63" ht="25" customHeight="1">
      <c r="B54" s="605"/>
      <c r="C54" s="418" t="s">
        <v>173</v>
      </c>
      <c r="D54" s="597"/>
      <c r="E54" s="289"/>
      <c r="F54" s="546"/>
      <c r="G54" s="214">
        <v>12</v>
      </c>
      <c r="H54" s="549" t="s">
        <v>43</v>
      </c>
      <c r="I54" s="549"/>
      <c r="J54" s="549"/>
      <c r="K54" s="550"/>
      <c r="L54" s="34">
        <f t="shared" si="52"/>
        <v>8</v>
      </c>
      <c r="M54" s="444">
        <f t="shared" si="53"/>
        <v>0</v>
      </c>
      <c r="N54" s="444">
        <f t="shared" si="54"/>
        <v>16</v>
      </c>
      <c r="O54" s="445">
        <f t="shared" si="55"/>
        <v>0</v>
      </c>
      <c r="P54" s="448">
        <f t="shared" si="56"/>
        <v>24</v>
      </c>
      <c r="Q54" s="14">
        <f t="shared" si="51"/>
        <v>3</v>
      </c>
      <c r="R54" s="73"/>
      <c r="S54" s="68"/>
      <c r="T54" s="67"/>
      <c r="U54" s="18"/>
      <c r="V54" s="14"/>
      <c r="W54" s="30"/>
      <c r="X54" s="70"/>
      <c r="Y54" s="67"/>
      <c r="Z54" s="18"/>
      <c r="AA54" s="71"/>
      <c r="AB54" s="428"/>
      <c r="AC54" s="82"/>
      <c r="AD54" s="437"/>
      <c r="AE54" s="81"/>
      <c r="AF54" s="438"/>
      <c r="AG54" s="428"/>
      <c r="AH54" s="82"/>
      <c r="AI54" s="437"/>
      <c r="AJ54" s="81"/>
      <c r="AK54" s="438"/>
      <c r="AL54" s="429"/>
      <c r="AM54" s="437"/>
      <c r="AN54" s="437"/>
      <c r="AO54" s="81"/>
      <c r="AP54" s="438"/>
      <c r="AQ54" s="91">
        <v>8</v>
      </c>
      <c r="AR54" s="437"/>
      <c r="AS54" s="437">
        <v>16</v>
      </c>
      <c r="AT54" s="81"/>
      <c r="AU54" s="438">
        <v>3</v>
      </c>
      <c r="AV54" s="429"/>
      <c r="AW54" s="437"/>
      <c r="AX54" s="437"/>
      <c r="AY54" s="81"/>
      <c r="AZ54" s="438"/>
      <c r="BA54" s="429"/>
      <c r="BB54" s="437"/>
      <c r="BC54" s="437"/>
      <c r="BD54" s="173"/>
      <c r="BE54" s="14"/>
      <c r="BF54" s="307"/>
      <c r="BG54" s="540"/>
    </row>
    <row r="55" spans="2:63" ht="25" customHeight="1">
      <c r="B55" s="605"/>
      <c r="C55" s="418" t="s">
        <v>159</v>
      </c>
      <c r="D55" s="598"/>
      <c r="E55" s="290"/>
      <c r="F55" s="547"/>
      <c r="G55" s="215">
        <v>13</v>
      </c>
      <c r="H55" s="551" t="s">
        <v>208</v>
      </c>
      <c r="I55" s="552"/>
      <c r="J55" s="552"/>
      <c r="K55" s="127" t="s">
        <v>99</v>
      </c>
      <c r="L55" s="34">
        <f t="shared" si="52"/>
        <v>0</v>
      </c>
      <c r="M55" s="444">
        <f t="shared" si="53"/>
        <v>0</v>
      </c>
      <c r="N55" s="444">
        <f t="shared" si="54"/>
        <v>0</v>
      </c>
      <c r="O55" s="445">
        <f t="shared" si="55"/>
        <v>16</v>
      </c>
      <c r="P55" s="448">
        <f t="shared" si="56"/>
        <v>16</v>
      </c>
      <c r="Q55" s="14">
        <f t="shared" si="51"/>
        <v>3</v>
      </c>
      <c r="R55" s="462"/>
      <c r="S55" s="463"/>
      <c r="T55" s="15"/>
      <c r="U55" s="16"/>
      <c r="V55" s="14"/>
      <c r="W55" s="30"/>
      <c r="X55" s="470"/>
      <c r="Y55" s="15"/>
      <c r="Z55" s="16"/>
      <c r="AA55" s="471"/>
      <c r="AB55" s="91"/>
      <c r="AC55" s="82"/>
      <c r="AD55" s="82"/>
      <c r="AE55" s="85"/>
      <c r="AF55" s="87"/>
      <c r="AG55" s="91"/>
      <c r="AH55" s="82"/>
      <c r="AI55" s="82"/>
      <c r="AJ55" s="85"/>
      <c r="AK55" s="87"/>
      <c r="AL55" s="91"/>
      <c r="AM55" s="82"/>
      <c r="AN55" s="82"/>
      <c r="AO55" s="85"/>
      <c r="AP55" s="87"/>
      <c r="AQ55" s="429"/>
      <c r="AR55" s="82"/>
      <c r="AS55" s="82"/>
      <c r="AT55" s="85"/>
      <c r="AU55" s="87"/>
      <c r="AV55" s="185"/>
      <c r="AW55" s="82"/>
      <c r="AX55" s="82"/>
      <c r="AY55" s="455">
        <v>16</v>
      </c>
      <c r="AZ55" s="87">
        <v>3</v>
      </c>
      <c r="BA55" s="91"/>
      <c r="BB55" s="82"/>
      <c r="BC55" s="82"/>
      <c r="BD55" s="188"/>
      <c r="BE55" s="14"/>
      <c r="BF55" s="307"/>
      <c r="BG55" s="540"/>
    </row>
    <row r="56" spans="2:63" ht="25" customHeight="1">
      <c r="B56" s="605" t="s">
        <v>156</v>
      </c>
      <c r="C56" s="418" t="s">
        <v>174</v>
      </c>
      <c r="D56" s="596"/>
      <c r="E56" s="288"/>
      <c r="F56" s="545" t="s">
        <v>90</v>
      </c>
      <c r="G56" s="214">
        <v>14</v>
      </c>
      <c r="H56" s="527" t="s">
        <v>37</v>
      </c>
      <c r="I56" s="527"/>
      <c r="J56" s="527"/>
      <c r="K56" s="527"/>
      <c r="L56" s="34">
        <f t="shared" si="52"/>
        <v>8</v>
      </c>
      <c r="M56" s="444">
        <f t="shared" si="53"/>
        <v>0</v>
      </c>
      <c r="N56" s="444">
        <f t="shared" si="54"/>
        <v>16</v>
      </c>
      <c r="O56" s="445">
        <f t="shared" si="55"/>
        <v>0</v>
      </c>
      <c r="P56" s="448">
        <f t="shared" si="56"/>
        <v>24</v>
      </c>
      <c r="Q56" s="14">
        <f t="shared" si="51"/>
        <v>4</v>
      </c>
      <c r="R56" s="86"/>
      <c r="S56" s="88"/>
      <c r="T56" s="88"/>
      <c r="U56" s="173"/>
      <c r="V56" s="133"/>
      <c r="W56" s="30"/>
      <c r="X56" s="88"/>
      <c r="Y56" s="88"/>
      <c r="Z56" s="174"/>
      <c r="AA56" s="101"/>
      <c r="AB56" s="91"/>
      <c r="AC56" s="82"/>
      <c r="AD56" s="82"/>
      <c r="AE56" s="85"/>
      <c r="AF56" s="488"/>
      <c r="AG56" s="489">
        <v>8</v>
      </c>
      <c r="AH56" s="487"/>
      <c r="AI56" s="487">
        <v>16</v>
      </c>
      <c r="AJ56" s="81"/>
      <c r="AK56" s="486">
        <v>4</v>
      </c>
      <c r="AL56" s="103"/>
      <c r="AM56" s="84"/>
      <c r="AN56" s="84"/>
      <c r="AO56" s="81"/>
      <c r="AP56" s="101"/>
      <c r="AQ56" s="103"/>
      <c r="AR56" s="84"/>
      <c r="AS56" s="84"/>
      <c r="AT56" s="81"/>
      <c r="AU56" s="101"/>
      <c r="AV56" s="103"/>
      <c r="AW56" s="84"/>
      <c r="AX56" s="84"/>
      <c r="AY56" s="81"/>
      <c r="AZ56" s="101"/>
      <c r="BA56" s="103"/>
      <c r="BB56" s="84"/>
      <c r="BC56" s="84"/>
      <c r="BD56" s="81"/>
      <c r="BE56" s="87"/>
      <c r="BF56" s="307"/>
      <c r="BG56" s="540"/>
    </row>
    <row r="57" spans="2:63" ht="25" customHeight="1">
      <c r="B57" s="605"/>
      <c r="C57" s="418" t="s">
        <v>175</v>
      </c>
      <c r="D57" s="597"/>
      <c r="E57" s="289"/>
      <c r="F57" s="546"/>
      <c r="G57" s="214">
        <v>15</v>
      </c>
      <c r="H57" s="548" t="s">
        <v>45</v>
      </c>
      <c r="I57" s="549"/>
      <c r="J57" s="549"/>
      <c r="K57" s="550"/>
      <c r="L57" s="34">
        <f t="shared" si="52"/>
        <v>8</v>
      </c>
      <c r="M57" s="444">
        <f t="shared" si="53"/>
        <v>0</v>
      </c>
      <c r="N57" s="444">
        <f t="shared" si="54"/>
        <v>16</v>
      </c>
      <c r="O57" s="445">
        <f t="shared" si="55"/>
        <v>0</v>
      </c>
      <c r="P57" s="448">
        <f t="shared" si="56"/>
        <v>24</v>
      </c>
      <c r="Q57" s="14">
        <f t="shared" si="51"/>
        <v>4.5</v>
      </c>
      <c r="R57" s="73"/>
      <c r="S57" s="68"/>
      <c r="T57" s="67"/>
      <c r="U57" s="18"/>
      <c r="V57" s="14"/>
      <c r="W57" s="30"/>
      <c r="X57" s="70"/>
      <c r="Y57" s="67"/>
      <c r="Z57" s="18"/>
      <c r="AA57" s="71"/>
      <c r="AB57" s="83"/>
      <c r="AC57" s="82"/>
      <c r="AD57" s="84"/>
      <c r="AE57" s="81"/>
      <c r="AF57" s="101"/>
      <c r="AG57" s="450">
        <v>8</v>
      </c>
      <c r="AH57" s="82"/>
      <c r="AI57" s="84"/>
      <c r="AJ57" s="81"/>
      <c r="AK57" s="101">
        <v>2.5</v>
      </c>
      <c r="AL57" s="103"/>
      <c r="AM57" s="84"/>
      <c r="AN57" s="84">
        <v>16</v>
      </c>
      <c r="AO57" s="81"/>
      <c r="AP57" s="101">
        <v>2</v>
      </c>
      <c r="AQ57" s="103"/>
      <c r="AR57" s="84"/>
      <c r="AS57" s="84"/>
      <c r="AT57" s="81"/>
      <c r="AU57" s="101"/>
      <c r="AV57" s="103"/>
      <c r="AW57" s="84"/>
      <c r="AX57" s="84"/>
      <c r="AY57" s="81"/>
      <c r="AZ57" s="101"/>
      <c r="BA57" s="103"/>
      <c r="BB57" s="84"/>
      <c r="BC57" s="84"/>
      <c r="BD57" s="81"/>
      <c r="BE57" s="87"/>
      <c r="BF57" s="307"/>
      <c r="BG57" s="540"/>
    </row>
    <row r="58" spans="2:63" ht="24.75" customHeight="1">
      <c r="B58" s="605"/>
      <c r="C58" s="419" t="s">
        <v>175</v>
      </c>
      <c r="D58" s="598"/>
      <c r="E58" s="290"/>
      <c r="F58" s="547"/>
      <c r="G58" s="325">
        <v>16</v>
      </c>
      <c r="H58" s="551" t="s">
        <v>194</v>
      </c>
      <c r="I58" s="552"/>
      <c r="J58" s="552"/>
      <c r="K58" s="127" t="s">
        <v>100</v>
      </c>
      <c r="L58" s="34">
        <f t="shared" si="52"/>
        <v>8</v>
      </c>
      <c r="M58" s="444">
        <f t="shared" si="53"/>
        <v>0</v>
      </c>
      <c r="N58" s="444">
        <f t="shared" si="54"/>
        <v>0</v>
      </c>
      <c r="O58" s="445">
        <f t="shared" si="55"/>
        <v>16</v>
      </c>
      <c r="P58" s="448">
        <f t="shared" si="56"/>
        <v>24</v>
      </c>
      <c r="Q58" s="14">
        <f t="shared" si="51"/>
        <v>5</v>
      </c>
      <c r="R58" s="169"/>
      <c r="S58" s="170"/>
      <c r="T58" s="149"/>
      <c r="U58" s="63"/>
      <c r="V58" s="80"/>
      <c r="W58" s="171"/>
      <c r="X58" s="172"/>
      <c r="Y58" s="149"/>
      <c r="Z58" s="63"/>
      <c r="AA58" s="175"/>
      <c r="AB58" s="148"/>
      <c r="AC58" s="146"/>
      <c r="AD58" s="146"/>
      <c r="AE58" s="144"/>
      <c r="AF58" s="145"/>
      <c r="AG58" s="485"/>
      <c r="AH58" s="146"/>
      <c r="AI58" s="146"/>
      <c r="AJ58" s="144"/>
      <c r="AK58" s="145"/>
      <c r="AL58" s="377">
        <v>8</v>
      </c>
      <c r="AM58" s="146"/>
      <c r="AN58" s="146"/>
      <c r="AO58" s="144"/>
      <c r="AP58" s="145">
        <v>2</v>
      </c>
      <c r="AQ58" s="148"/>
      <c r="AR58" s="146"/>
      <c r="AS58" s="146"/>
      <c r="AT58" s="147">
        <v>16</v>
      </c>
      <c r="AU58" s="145">
        <v>3</v>
      </c>
      <c r="AV58" s="148"/>
      <c r="AW58" s="146"/>
      <c r="AX58" s="146"/>
      <c r="AY58" s="144"/>
      <c r="AZ58" s="145"/>
      <c r="BA58" s="148"/>
      <c r="BB58" s="146"/>
      <c r="BC58" s="146"/>
      <c r="BD58" s="144"/>
      <c r="BE58" s="145"/>
      <c r="BF58" s="307"/>
      <c r="BG58" s="540"/>
    </row>
    <row r="59" spans="2:63" ht="4.5" customHeight="1">
      <c r="B59" s="298"/>
      <c r="C59" s="298"/>
      <c r="D59" s="319"/>
      <c r="E59" s="319"/>
      <c r="F59" s="213"/>
      <c r="G59" s="320"/>
      <c r="H59" s="263"/>
      <c r="I59" s="263"/>
      <c r="J59" s="263"/>
      <c r="K59" s="263"/>
      <c r="L59" s="304"/>
      <c r="M59" s="304"/>
      <c r="N59" s="304"/>
      <c r="O59" s="304"/>
      <c r="P59" s="304"/>
      <c r="Q59" s="305"/>
      <c r="R59" s="321"/>
      <c r="S59" s="43"/>
      <c r="T59" s="320"/>
      <c r="U59" s="320"/>
      <c r="V59" s="305"/>
      <c r="W59" s="322"/>
      <c r="X59" s="320"/>
      <c r="Y59" s="320"/>
      <c r="Z59" s="320"/>
      <c r="AA59" s="305"/>
      <c r="AB59" s="323"/>
      <c r="AC59" s="323"/>
      <c r="AD59" s="323"/>
      <c r="AE59" s="323"/>
      <c r="AF59" s="324"/>
      <c r="AG59" s="323"/>
      <c r="AH59" s="323"/>
      <c r="AI59" s="323"/>
      <c r="AJ59" s="323"/>
      <c r="AK59" s="324"/>
      <c r="AL59" s="323"/>
      <c r="AM59" s="323"/>
      <c r="AN59" s="323"/>
      <c r="AO59" s="323"/>
      <c r="AP59" s="324"/>
      <c r="AQ59" s="323"/>
      <c r="AR59" s="323"/>
      <c r="AS59" s="323"/>
      <c r="AT59" s="323"/>
      <c r="AU59" s="324"/>
      <c r="AV59" s="323"/>
      <c r="AW59" s="323"/>
      <c r="AX59" s="323"/>
      <c r="AY59" s="323"/>
      <c r="AZ59" s="324"/>
      <c r="BA59" s="323"/>
      <c r="BB59" s="323"/>
      <c r="BC59" s="323"/>
      <c r="BD59" s="323"/>
      <c r="BE59" s="324"/>
      <c r="BG59" s="201"/>
    </row>
    <row r="60" spans="2:63" ht="25" customHeight="1">
      <c r="B60" s="341"/>
      <c r="C60" s="342"/>
      <c r="D60" s="387"/>
      <c r="E60" s="387"/>
      <c r="F60" s="542" t="s">
        <v>112</v>
      </c>
      <c r="G60" s="542"/>
      <c r="H60" s="542"/>
      <c r="I60" s="542"/>
      <c r="J60" s="542"/>
      <c r="K60" s="543"/>
      <c r="L60" s="110">
        <f>SUM(L61:L82)</f>
        <v>96</v>
      </c>
      <c r="M60" s="110">
        <f t="shared" ref="M60:BE60" si="57">SUM(M61:M82)</f>
        <v>8</v>
      </c>
      <c r="N60" s="110">
        <f t="shared" si="57"/>
        <v>64</v>
      </c>
      <c r="O60" s="110">
        <f t="shared" si="57"/>
        <v>48</v>
      </c>
      <c r="P60" s="110">
        <f t="shared" si="57"/>
        <v>216</v>
      </c>
      <c r="Q60" s="110">
        <f t="shared" si="57"/>
        <v>32</v>
      </c>
      <c r="R60" s="110">
        <f t="shared" si="57"/>
        <v>0</v>
      </c>
      <c r="S60" s="475">
        <f t="shared" si="57"/>
        <v>0</v>
      </c>
      <c r="T60" s="475">
        <f t="shared" si="57"/>
        <v>0</v>
      </c>
      <c r="U60" s="476">
        <f t="shared" si="57"/>
        <v>0</v>
      </c>
      <c r="V60" s="110">
        <f t="shared" si="57"/>
        <v>0</v>
      </c>
      <c r="W60" s="110">
        <f t="shared" si="57"/>
        <v>0</v>
      </c>
      <c r="X60" s="475">
        <f t="shared" si="57"/>
        <v>0</v>
      </c>
      <c r="Y60" s="475">
        <f t="shared" si="57"/>
        <v>0</v>
      </c>
      <c r="Z60" s="476">
        <f t="shared" si="57"/>
        <v>0</v>
      </c>
      <c r="AA60" s="110">
        <f t="shared" si="57"/>
        <v>0</v>
      </c>
      <c r="AB60" s="110">
        <f t="shared" si="57"/>
        <v>0</v>
      </c>
      <c r="AC60" s="475">
        <f t="shared" si="57"/>
        <v>0</v>
      </c>
      <c r="AD60" s="475">
        <f t="shared" si="57"/>
        <v>0</v>
      </c>
      <c r="AE60" s="476">
        <f t="shared" si="57"/>
        <v>0</v>
      </c>
      <c r="AF60" s="110">
        <f t="shared" si="57"/>
        <v>0</v>
      </c>
      <c r="AG60" s="110">
        <f t="shared" si="57"/>
        <v>0</v>
      </c>
      <c r="AH60" s="475">
        <f t="shared" si="57"/>
        <v>0</v>
      </c>
      <c r="AI60" s="475">
        <f t="shared" si="57"/>
        <v>0</v>
      </c>
      <c r="AJ60" s="476">
        <f t="shared" si="57"/>
        <v>0</v>
      </c>
      <c r="AK60" s="110">
        <f t="shared" si="57"/>
        <v>0</v>
      </c>
      <c r="AL60" s="110">
        <f t="shared" si="57"/>
        <v>32</v>
      </c>
      <c r="AM60" s="475">
        <f t="shared" si="57"/>
        <v>8</v>
      </c>
      <c r="AN60" s="475">
        <f t="shared" si="57"/>
        <v>32</v>
      </c>
      <c r="AO60" s="476">
        <f t="shared" si="57"/>
        <v>0</v>
      </c>
      <c r="AP60" s="110">
        <f t="shared" si="57"/>
        <v>9</v>
      </c>
      <c r="AQ60" s="110">
        <f t="shared" si="57"/>
        <v>40</v>
      </c>
      <c r="AR60" s="475">
        <f t="shared" si="57"/>
        <v>0</v>
      </c>
      <c r="AS60" s="475">
        <f t="shared" si="57"/>
        <v>32</v>
      </c>
      <c r="AT60" s="476">
        <f t="shared" si="57"/>
        <v>0</v>
      </c>
      <c r="AU60" s="110">
        <f t="shared" si="57"/>
        <v>10</v>
      </c>
      <c r="AV60" s="110">
        <f t="shared" si="57"/>
        <v>24</v>
      </c>
      <c r="AW60" s="475">
        <f t="shared" si="57"/>
        <v>0</v>
      </c>
      <c r="AX60" s="475">
        <f t="shared" si="57"/>
        <v>0</v>
      </c>
      <c r="AY60" s="476">
        <f t="shared" si="57"/>
        <v>32</v>
      </c>
      <c r="AZ60" s="110">
        <f t="shared" si="57"/>
        <v>9</v>
      </c>
      <c r="BA60" s="110">
        <f t="shared" si="57"/>
        <v>0</v>
      </c>
      <c r="BB60" s="475">
        <f t="shared" si="57"/>
        <v>0</v>
      </c>
      <c r="BC60" s="475">
        <f t="shared" si="57"/>
        <v>0</v>
      </c>
      <c r="BD60" s="476">
        <f t="shared" si="57"/>
        <v>16</v>
      </c>
      <c r="BE60" s="122">
        <f t="shared" si="57"/>
        <v>4</v>
      </c>
      <c r="BG60" s="201"/>
    </row>
    <row r="61" spans="2:63" ht="2.25" customHeight="1">
      <c r="B61" s="303"/>
      <c r="C61" s="416"/>
      <c r="D61" s="343"/>
      <c r="E61" s="343"/>
      <c r="F61" s="344"/>
      <c r="G61" s="344"/>
      <c r="H61" s="264"/>
      <c r="I61" s="264"/>
      <c r="J61" s="264"/>
      <c r="K61" s="264"/>
      <c r="L61" s="477"/>
      <c r="M61" s="477"/>
      <c r="N61" s="477"/>
      <c r="O61" s="477"/>
      <c r="P61" s="477"/>
      <c r="Q61" s="478"/>
      <c r="R61" s="314"/>
      <c r="S61" s="265"/>
      <c r="T61" s="315"/>
      <c r="U61" s="315"/>
      <c r="V61" s="313"/>
      <c r="W61" s="345"/>
      <c r="X61" s="315"/>
      <c r="Y61" s="315"/>
      <c r="Z61" s="315"/>
      <c r="AA61" s="313"/>
      <c r="AB61" s="346"/>
      <c r="AC61" s="346"/>
      <c r="AD61" s="346"/>
      <c r="AE61" s="346"/>
      <c r="AF61" s="347"/>
      <c r="AG61" s="346"/>
      <c r="AH61" s="346"/>
      <c r="AI61" s="346"/>
      <c r="AJ61" s="346"/>
      <c r="AK61" s="347"/>
      <c r="AL61" s="346"/>
      <c r="AM61" s="346"/>
      <c r="AN61" s="346"/>
      <c r="AO61" s="346"/>
      <c r="AP61" s="347"/>
      <c r="AQ61" s="346"/>
      <c r="AR61" s="346"/>
      <c r="AS61" s="346"/>
      <c r="AT61" s="346"/>
      <c r="AU61" s="347"/>
      <c r="AV61" s="346"/>
      <c r="AW61" s="346"/>
      <c r="AX61" s="346"/>
      <c r="AY61" s="346"/>
      <c r="AZ61" s="347"/>
      <c r="BA61" s="346"/>
      <c r="BB61" s="346"/>
      <c r="BC61" s="346"/>
      <c r="BD61" s="346"/>
      <c r="BE61" s="348"/>
      <c r="BG61" s="201"/>
    </row>
    <row r="62" spans="2:63" ht="25" customHeight="1">
      <c r="B62" s="680" t="s">
        <v>155</v>
      </c>
      <c r="C62" s="418" t="s">
        <v>161</v>
      </c>
      <c r="D62" s="596"/>
      <c r="E62" s="288"/>
      <c r="F62" s="528" t="s">
        <v>73</v>
      </c>
      <c r="G62" s="531" t="s">
        <v>80</v>
      </c>
      <c r="H62" s="532"/>
      <c r="I62" s="214">
        <v>1</v>
      </c>
      <c r="J62" s="548" t="s">
        <v>75</v>
      </c>
      <c r="K62" s="550"/>
      <c r="L62" s="151">
        <f t="shared" ref="L62" si="58">SUM(R62,W62,AB62,AG62,AL62,AQ62,AV62,BA62)</f>
        <v>16</v>
      </c>
      <c r="M62" s="152">
        <f t="shared" ref="M62" si="59">SUM(S62,X62,AC62,AH62,AM62,AR62,AW62,BB62)</f>
        <v>8</v>
      </c>
      <c r="N62" s="152">
        <f t="shared" ref="N62" si="60">SUM(T62,Y62,AD62,AI62,AN62,AS62,AX62,BC62)</f>
        <v>0</v>
      </c>
      <c r="O62" s="443">
        <f t="shared" ref="O62" si="61">SUM(U62,Z62,AE62,AJ62,AO62,AT62,AY62,BD62)</f>
        <v>0</v>
      </c>
      <c r="P62" s="154">
        <f t="shared" ref="P62" si="62">SUM(L62:O62)</f>
        <v>24</v>
      </c>
      <c r="Q62" s="79">
        <f t="shared" ref="Q62" si="63">SUM(V62,AA62,AF62,AK62,AP62,AU62,AZ62,BE62)</f>
        <v>3</v>
      </c>
      <c r="R62" s="177"/>
      <c r="S62" s="178"/>
      <c r="T62" s="165"/>
      <c r="U62" s="166"/>
      <c r="V62" s="79"/>
      <c r="W62" s="179"/>
      <c r="X62" s="180"/>
      <c r="Y62" s="165"/>
      <c r="Z62" s="166"/>
      <c r="AA62" s="181"/>
      <c r="AB62" s="164"/>
      <c r="AC62" s="162"/>
      <c r="AD62" s="162"/>
      <c r="AE62" s="157"/>
      <c r="AF62" s="158"/>
      <c r="AG62" s="164"/>
      <c r="AH62" s="162"/>
      <c r="AI62" s="162"/>
      <c r="AJ62" s="157"/>
      <c r="AK62" s="158"/>
      <c r="AL62" s="155">
        <v>16</v>
      </c>
      <c r="AM62" s="162">
        <v>8</v>
      </c>
      <c r="AN62" s="162"/>
      <c r="AO62" s="157"/>
      <c r="AP62" s="158">
        <v>3</v>
      </c>
      <c r="AQ62" s="167"/>
      <c r="AR62" s="165"/>
      <c r="AS62" s="165"/>
      <c r="AT62" s="166"/>
      <c r="AU62" s="79"/>
      <c r="AV62" s="164"/>
      <c r="AW62" s="162"/>
      <c r="AX62" s="162"/>
      <c r="AY62" s="157"/>
      <c r="AZ62" s="158"/>
      <c r="BA62" s="164"/>
      <c r="BB62" s="162"/>
      <c r="BC62" s="162"/>
      <c r="BD62" s="157"/>
      <c r="BE62" s="79"/>
      <c r="BF62" s="307"/>
      <c r="BG62" s="540"/>
    </row>
    <row r="63" spans="2:63" ht="25" customHeight="1">
      <c r="B63" s="680"/>
      <c r="C63" s="418" t="s">
        <v>161</v>
      </c>
      <c r="D63" s="597"/>
      <c r="E63" s="289"/>
      <c r="F63" s="529"/>
      <c r="G63" s="533"/>
      <c r="H63" s="534"/>
      <c r="I63" s="214">
        <v>2</v>
      </c>
      <c r="J63" s="527" t="s">
        <v>81</v>
      </c>
      <c r="K63" s="527"/>
      <c r="L63" s="34">
        <f t="shared" ref="L63:L81" si="64">SUM(R63,W63,AB63,AG63,AL63,AQ63,AV63,BA63)</f>
        <v>8</v>
      </c>
      <c r="M63" s="444">
        <f t="shared" ref="M63:M81" si="65">SUM(S63,X63,AC63,AH63,AM63,AR63,AW63,BB63)</f>
        <v>0</v>
      </c>
      <c r="N63" s="444">
        <f t="shared" ref="N63:N81" si="66">SUM(T63,Y63,AD63,AI63,AN63,AS63,AX63,BC63)</f>
        <v>16</v>
      </c>
      <c r="O63" s="445">
        <f t="shared" ref="O63:O81" si="67">SUM(U63,Z63,AE63,AJ63,AO63,AT63,AY63,BD63)</f>
        <v>0</v>
      </c>
      <c r="P63" s="448">
        <f t="shared" ref="P63:P81" si="68">SUM(L63:O63)</f>
        <v>24</v>
      </c>
      <c r="Q63" s="14">
        <f t="shared" ref="Q63:Q81" si="69">SUM(V63,AA63,AF63,AK63,AP63,AU63,AZ63,BE63)</f>
        <v>4</v>
      </c>
      <c r="R63" s="73"/>
      <c r="S63" s="68"/>
      <c r="T63" s="67"/>
      <c r="U63" s="18"/>
      <c r="V63" s="14"/>
      <c r="W63" s="30"/>
      <c r="X63" s="70"/>
      <c r="Y63" s="67"/>
      <c r="Z63" s="18"/>
      <c r="AA63" s="71"/>
      <c r="AB63" s="83"/>
      <c r="AC63" s="82"/>
      <c r="AD63" s="84"/>
      <c r="AE63" s="81"/>
      <c r="AF63" s="101"/>
      <c r="AG63" s="103"/>
      <c r="AH63" s="84"/>
      <c r="AI63" s="84"/>
      <c r="AJ63" s="81"/>
      <c r="AK63" s="101"/>
      <c r="AL63" s="103"/>
      <c r="AM63" s="84"/>
      <c r="AN63" s="84"/>
      <c r="AO63" s="81"/>
      <c r="AP63" s="65"/>
      <c r="AQ63" s="497">
        <v>8</v>
      </c>
      <c r="AR63" s="84"/>
      <c r="AS63" s="84">
        <v>16</v>
      </c>
      <c r="AT63" s="81"/>
      <c r="AU63" s="101">
        <v>4</v>
      </c>
      <c r="AV63" s="103"/>
      <c r="AW63" s="84"/>
      <c r="AX63" s="84"/>
      <c r="AY63" s="81"/>
      <c r="AZ63" s="101"/>
      <c r="BA63" s="103"/>
      <c r="BB63" s="84"/>
      <c r="BC63" s="84"/>
      <c r="BD63" s="81"/>
      <c r="BE63" s="65"/>
      <c r="BF63" s="307"/>
      <c r="BG63" s="540"/>
    </row>
    <row r="64" spans="2:63" ht="25" customHeight="1">
      <c r="B64" s="680"/>
      <c r="C64" s="418" t="s">
        <v>172</v>
      </c>
      <c r="D64" s="597"/>
      <c r="E64" s="289"/>
      <c r="F64" s="529"/>
      <c r="G64" s="533"/>
      <c r="H64" s="534"/>
      <c r="I64" s="214">
        <v>3</v>
      </c>
      <c r="J64" s="527" t="s">
        <v>82</v>
      </c>
      <c r="K64" s="527"/>
      <c r="L64" s="34">
        <f t="shared" si="64"/>
        <v>8</v>
      </c>
      <c r="M64" s="444">
        <f t="shared" si="65"/>
        <v>0</v>
      </c>
      <c r="N64" s="444">
        <f t="shared" si="66"/>
        <v>0</v>
      </c>
      <c r="O64" s="445">
        <f t="shared" si="67"/>
        <v>0</v>
      </c>
      <c r="P64" s="448">
        <f t="shared" si="68"/>
        <v>8</v>
      </c>
      <c r="Q64" s="14">
        <f t="shared" si="69"/>
        <v>2</v>
      </c>
      <c r="R64" s="73"/>
      <c r="S64" s="68"/>
      <c r="T64" s="67"/>
      <c r="U64" s="18"/>
      <c r="V64" s="14"/>
      <c r="W64" s="30"/>
      <c r="X64" s="70"/>
      <c r="Y64" s="67"/>
      <c r="Z64" s="18"/>
      <c r="AA64" s="71"/>
      <c r="AB64" s="83"/>
      <c r="AC64" s="82"/>
      <c r="AD64" s="84"/>
      <c r="AE64" s="81"/>
      <c r="AF64" s="101"/>
      <c r="AG64" s="103"/>
      <c r="AH64" s="84"/>
      <c r="AI64" s="84"/>
      <c r="AJ64" s="81"/>
      <c r="AK64" s="101"/>
      <c r="AL64" s="103"/>
      <c r="AM64" s="84"/>
      <c r="AN64" s="84"/>
      <c r="AO64" s="81"/>
      <c r="AP64" s="101"/>
      <c r="AQ64" s="75"/>
      <c r="AR64" s="67"/>
      <c r="AS64" s="67"/>
      <c r="AT64" s="18"/>
      <c r="AU64" s="65"/>
      <c r="AV64" s="84">
        <v>8</v>
      </c>
      <c r="AW64" s="84"/>
      <c r="AX64" s="84"/>
      <c r="AY64" s="81"/>
      <c r="AZ64" s="101">
        <v>2</v>
      </c>
      <c r="BA64" s="103"/>
      <c r="BB64" s="84"/>
      <c r="BC64" s="84"/>
      <c r="BD64" s="81"/>
      <c r="BE64" s="101"/>
      <c r="BF64" s="307"/>
      <c r="BG64" s="540"/>
    </row>
    <row r="65" spans="2:59" ht="25" customHeight="1">
      <c r="B65" s="680"/>
      <c r="C65" s="418" t="s">
        <v>161</v>
      </c>
      <c r="D65" s="597"/>
      <c r="E65" s="289"/>
      <c r="F65" s="529"/>
      <c r="G65" s="535"/>
      <c r="H65" s="536"/>
      <c r="I65" s="216">
        <v>4</v>
      </c>
      <c r="J65" s="128" t="s">
        <v>130</v>
      </c>
      <c r="K65" s="129" t="s">
        <v>101</v>
      </c>
      <c r="L65" s="142">
        <f t="shared" si="64"/>
        <v>0</v>
      </c>
      <c r="M65" s="446">
        <f t="shared" si="65"/>
        <v>0</v>
      </c>
      <c r="N65" s="446">
        <f t="shared" si="66"/>
        <v>0</v>
      </c>
      <c r="O65" s="447">
        <f t="shared" si="67"/>
        <v>16</v>
      </c>
      <c r="P65" s="143">
        <f t="shared" si="68"/>
        <v>16</v>
      </c>
      <c r="Q65" s="80">
        <f t="shared" si="69"/>
        <v>4</v>
      </c>
      <c r="R65" s="169"/>
      <c r="S65" s="170"/>
      <c r="T65" s="149"/>
      <c r="U65" s="63"/>
      <c r="V65" s="80"/>
      <c r="W65" s="171"/>
      <c r="X65" s="172"/>
      <c r="Y65" s="149"/>
      <c r="Z65" s="63"/>
      <c r="AA65" s="175"/>
      <c r="AB65" s="148"/>
      <c r="AC65" s="146"/>
      <c r="AD65" s="146"/>
      <c r="AE65" s="144"/>
      <c r="AF65" s="145"/>
      <c r="AG65" s="150"/>
      <c r="AH65" s="149"/>
      <c r="AI65" s="149"/>
      <c r="AJ65" s="63"/>
      <c r="AK65" s="80"/>
      <c r="AL65" s="148"/>
      <c r="AM65" s="146"/>
      <c r="AN65" s="146"/>
      <c r="AO65" s="144"/>
      <c r="AP65" s="145"/>
      <c r="AQ65" s="148"/>
      <c r="AR65" s="149"/>
      <c r="AS65" s="149"/>
      <c r="AT65" s="144"/>
      <c r="AU65" s="145"/>
      <c r="AV65" s="148"/>
      <c r="AW65" s="146"/>
      <c r="AX65" s="146"/>
      <c r="AY65" s="144"/>
      <c r="AZ65" s="145"/>
      <c r="BA65" s="148"/>
      <c r="BB65" s="146"/>
      <c r="BC65" s="146"/>
      <c r="BD65" s="147">
        <v>16</v>
      </c>
      <c r="BE65" s="145">
        <v>4</v>
      </c>
      <c r="BF65" s="307"/>
      <c r="BG65" s="540"/>
    </row>
    <row r="66" spans="2:59" ht="25" customHeight="1">
      <c r="B66" s="680"/>
      <c r="C66" s="418" t="s">
        <v>161</v>
      </c>
      <c r="D66" s="597"/>
      <c r="E66" s="289"/>
      <c r="F66" s="529"/>
      <c r="G66" s="533" t="s">
        <v>74</v>
      </c>
      <c r="H66" s="534"/>
      <c r="I66" s="214">
        <v>5</v>
      </c>
      <c r="J66" s="527" t="s">
        <v>69</v>
      </c>
      <c r="K66" s="527"/>
      <c r="L66" s="151">
        <f t="shared" si="64"/>
        <v>0</v>
      </c>
      <c r="M66" s="152">
        <f t="shared" si="65"/>
        <v>0</v>
      </c>
      <c r="N66" s="152">
        <f t="shared" si="66"/>
        <v>0</v>
      </c>
      <c r="O66" s="443">
        <f t="shared" si="67"/>
        <v>0</v>
      </c>
      <c r="P66" s="154">
        <f t="shared" si="68"/>
        <v>0</v>
      </c>
      <c r="Q66" s="79">
        <f t="shared" si="69"/>
        <v>0</v>
      </c>
      <c r="R66" s="73"/>
      <c r="S66" s="68"/>
      <c r="T66" s="67"/>
      <c r="U66" s="18"/>
      <c r="V66" s="65"/>
      <c r="W66" s="176"/>
      <c r="X66" s="70"/>
      <c r="Y66" s="67"/>
      <c r="Z66" s="18"/>
      <c r="AA66" s="71"/>
      <c r="AB66" s="139"/>
      <c r="AC66" s="84"/>
      <c r="AD66" s="84"/>
      <c r="AE66" s="81"/>
      <c r="AF66" s="101"/>
      <c r="AG66" s="139"/>
      <c r="AH66" s="84"/>
      <c r="AI66" s="84"/>
      <c r="AJ66" s="81"/>
      <c r="AK66" s="101"/>
      <c r="AL66" s="103"/>
      <c r="AM66" s="84"/>
      <c r="AN66" s="84"/>
      <c r="AO66" s="81"/>
      <c r="AP66" s="101"/>
      <c r="AQ66" s="103"/>
      <c r="AR66" s="84"/>
      <c r="AS66" s="84"/>
      <c r="AT66" s="81"/>
      <c r="AU66" s="101"/>
      <c r="AV66" s="103"/>
      <c r="AW66" s="84"/>
      <c r="AX66" s="84"/>
      <c r="AY66" s="81"/>
      <c r="AZ66" s="101"/>
      <c r="BA66" s="103"/>
      <c r="BB66" s="84"/>
      <c r="BC66" s="84"/>
      <c r="BD66" s="81"/>
      <c r="BE66" s="101"/>
      <c r="BF66" s="307"/>
      <c r="BG66" s="540"/>
    </row>
    <row r="67" spans="2:59" ht="25" customHeight="1">
      <c r="B67" s="680"/>
      <c r="C67" s="418" t="s">
        <v>161</v>
      </c>
      <c r="D67" s="597"/>
      <c r="E67" s="289"/>
      <c r="F67" s="529"/>
      <c r="G67" s="533"/>
      <c r="H67" s="534"/>
      <c r="I67" s="214">
        <v>6</v>
      </c>
      <c r="J67" s="527" t="s">
        <v>47</v>
      </c>
      <c r="K67" s="527"/>
      <c r="L67" s="34">
        <f t="shared" si="64"/>
        <v>0</v>
      </c>
      <c r="M67" s="444">
        <f t="shared" si="65"/>
        <v>0</v>
      </c>
      <c r="N67" s="444">
        <f t="shared" si="66"/>
        <v>0</v>
      </c>
      <c r="O67" s="445">
        <f t="shared" si="67"/>
        <v>0</v>
      </c>
      <c r="P67" s="448">
        <f t="shared" si="68"/>
        <v>0</v>
      </c>
      <c r="Q67" s="14">
        <f t="shared" si="69"/>
        <v>0</v>
      </c>
      <c r="R67" s="73"/>
      <c r="S67" s="68"/>
      <c r="T67" s="67"/>
      <c r="U67" s="18"/>
      <c r="V67" s="14"/>
      <c r="W67" s="30"/>
      <c r="X67" s="70"/>
      <c r="Y67" s="67"/>
      <c r="Z67" s="18"/>
      <c r="AA67" s="71"/>
      <c r="AB67" s="83"/>
      <c r="AC67" s="82"/>
      <c r="AD67" s="84"/>
      <c r="AE67" s="81"/>
      <c r="AF67" s="101"/>
      <c r="AG67" s="83"/>
      <c r="AH67" s="82"/>
      <c r="AI67" s="84"/>
      <c r="AJ67" s="81"/>
      <c r="AK67" s="101"/>
      <c r="AL67" s="103"/>
      <c r="AM67" s="84"/>
      <c r="AN67" s="84"/>
      <c r="AO67" s="81"/>
      <c r="AP67" s="101"/>
      <c r="AQ67" s="103"/>
      <c r="AR67" s="84"/>
      <c r="AS67" s="84"/>
      <c r="AT67" s="81"/>
      <c r="AU67" s="101"/>
      <c r="AV67" s="103"/>
      <c r="AW67" s="84"/>
      <c r="AX67" s="84"/>
      <c r="AY67" s="81"/>
      <c r="AZ67" s="101"/>
      <c r="BA67" s="103"/>
      <c r="BB67" s="84"/>
      <c r="BC67" s="84"/>
      <c r="BD67" s="81"/>
      <c r="BE67" s="101"/>
      <c r="BF67" s="307"/>
      <c r="BG67" s="540"/>
    </row>
    <row r="68" spans="2:59" ht="25" customHeight="1">
      <c r="B68" s="680"/>
      <c r="C68" s="418" t="s">
        <v>172</v>
      </c>
      <c r="D68" s="597"/>
      <c r="E68" s="289"/>
      <c r="F68" s="529"/>
      <c r="G68" s="533"/>
      <c r="H68" s="534"/>
      <c r="I68" s="214">
        <v>7</v>
      </c>
      <c r="J68" s="527" t="s">
        <v>59</v>
      </c>
      <c r="K68" s="527"/>
      <c r="L68" s="34">
        <f t="shared" si="64"/>
        <v>0</v>
      </c>
      <c r="M68" s="444">
        <f t="shared" si="65"/>
        <v>0</v>
      </c>
      <c r="N68" s="444">
        <f t="shared" si="66"/>
        <v>0</v>
      </c>
      <c r="O68" s="445">
        <f t="shared" si="67"/>
        <v>0</v>
      </c>
      <c r="P68" s="448">
        <f t="shared" si="68"/>
        <v>0</v>
      </c>
      <c r="Q68" s="14">
        <f t="shared" si="69"/>
        <v>0</v>
      </c>
      <c r="R68" s="73"/>
      <c r="S68" s="68"/>
      <c r="T68" s="67"/>
      <c r="U68" s="18"/>
      <c r="V68" s="14"/>
      <c r="W68" s="30"/>
      <c r="X68" s="70"/>
      <c r="Y68" s="67"/>
      <c r="Z68" s="18"/>
      <c r="AA68" s="71"/>
      <c r="AB68" s="83"/>
      <c r="AC68" s="82"/>
      <c r="AD68" s="84"/>
      <c r="AE68" s="81"/>
      <c r="AF68" s="101"/>
      <c r="AG68" s="83"/>
      <c r="AH68" s="82"/>
      <c r="AI68" s="84"/>
      <c r="AJ68" s="81"/>
      <c r="AK68" s="101"/>
      <c r="AL68" s="103"/>
      <c r="AM68" s="84"/>
      <c r="AN68" s="84"/>
      <c r="AO68" s="81"/>
      <c r="AP68" s="101"/>
      <c r="AQ68" s="103"/>
      <c r="AR68" s="84"/>
      <c r="AS68" s="84"/>
      <c r="AT68" s="81"/>
      <c r="AU68" s="101"/>
      <c r="AV68" s="103"/>
      <c r="AW68" s="84"/>
      <c r="AX68" s="84"/>
      <c r="AY68" s="81"/>
      <c r="AZ68" s="101"/>
      <c r="BA68" s="103"/>
      <c r="BB68" s="84"/>
      <c r="BC68" s="84"/>
      <c r="BD68" s="81"/>
      <c r="BE68" s="101"/>
      <c r="BF68" s="307"/>
      <c r="BG68" s="540"/>
    </row>
    <row r="69" spans="2:59" ht="25" customHeight="1">
      <c r="B69" s="680"/>
      <c r="C69" s="418" t="s">
        <v>161</v>
      </c>
      <c r="D69" s="598"/>
      <c r="E69" s="289"/>
      <c r="F69" s="383" t="s">
        <v>141</v>
      </c>
      <c r="G69" s="535"/>
      <c r="H69" s="536"/>
      <c r="I69" s="216">
        <v>8</v>
      </c>
      <c r="J69" s="128" t="s">
        <v>130</v>
      </c>
      <c r="K69" s="129" t="s">
        <v>101</v>
      </c>
      <c r="L69" s="142">
        <f t="shared" si="64"/>
        <v>0</v>
      </c>
      <c r="M69" s="446">
        <f t="shared" si="65"/>
        <v>0</v>
      </c>
      <c r="N69" s="446">
        <f t="shared" si="66"/>
        <v>0</v>
      </c>
      <c r="O69" s="447">
        <f t="shared" si="67"/>
        <v>0</v>
      </c>
      <c r="P69" s="143">
        <f t="shared" si="68"/>
        <v>0</v>
      </c>
      <c r="Q69" s="80">
        <f t="shared" si="69"/>
        <v>0</v>
      </c>
      <c r="R69" s="169"/>
      <c r="S69" s="170"/>
      <c r="T69" s="149"/>
      <c r="U69" s="63"/>
      <c r="V69" s="80"/>
      <c r="W69" s="171"/>
      <c r="X69" s="172"/>
      <c r="Y69" s="149"/>
      <c r="Z69" s="63"/>
      <c r="AA69" s="175"/>
      <c r="AB69" s="148"/>
      <c r="AC69" s="146"/>
      <c r="AD69" s="146"/>
      <c r="AE69" s="144"/>
      <c r="AF69" s="145"/>
      <c r="AG69" s="148"/>
      <c r="AH69" s="146"/>
      <c r="AI69" s="146"/>
      <c r="AJ69" s="144"/>
      <c r="AK69" s="145"/>
      <c r="AL69" s="148"/>
      <c r="AM69" s="146"/>
      <c r="AN69" s="146"/>
      <c r="AO69" s="144"/>
      <c r="AP69" s="145"/>
      <c r="AQ69" s="148"/>
      <c r="AR69" s="146"/>
      <c r="AS69" s="146"/>
      <c r="AT69" s="144"/>
      <c r="AU69" s="145"/>
      <c r="AV69" s="148"/>
      <c r="AW69" s="146"/>
      <c r="AX69" s="146"/>
      <c r="AY69" s="144"/>
      <c r="AZ69" s="145"/>
      <c r="BA69" s="148"/>
      <c r="BB69" s="146"/>
      <c r="BC69" s="146"/>
      <c r="BD69" s="144"/>
      <c r="BE69" s="145"/>
      <c r="BF69" s="307"/>
      <c r="BG69" s="540"/>
    </row>
    <row r="70" spans="2:59" ht="25" customHeight="1">
      <c r="B70" s="680" t="s">
        <v>151</v>
      </c>
      <c r="C70" s="418" t="s">
        <v>166</v>
      </c>
      <c r="D70" s="683"/>
      <c r="E70" s="288"/>
      <c r="F70" s="528" t="s">
        <v>58</v>
      </c>
      <c r="G70" s="531" t="s">
        <v>76</v>
      </c>
      <c r="H70" s="532"/>
      <c r="I70" s="214">
        <v>9</v>
      </c>
      <c r="J70" s="527" t="s">
        <v>91</v>
      </c>
      <c r="K70" s="527"/>
      <c r="L70" s="151">
        <f t="shared" si="64"/>
        <v>8</v>
      </c>
      <c r="M70" s="152">
        <f t="shared" si="65"/>
        <v>0</v>
      </c>
      <c r="N70" s="152">
        <f t="shared" si="66"/>
        <v>16</v>
      </c>
      <c r="O70" s="443">
        <f t="shared" si="67"/>
        <v>0</v>
      </c>
      <c r="P70" s="154">
        <f t="shared" si="68"/>
        <v>24</v>
      </c>
      <c r="Q70" s="79">
        <f t="shared" si="69"/>
        <v>3</v>
      </c>
      <c r="R70" s="73"/>
      <c r="S70" s="68"/>
      <c r="T70" s="67"/>
      <c r="U70" s="18"/>
      <c r="V70" s="65"/>
      <c r="W70" s="176"/>
      <c r="X70" s="70"/>
      <c r="Y70" s="67"/>
      <c r="Z70" s="18"/>
      <c r="AA70" s="71"/>
      <c r="AB70" s="139"/>
      <c r="AC70" s="84"/>
      <c r="AD70" s="84"/>
      <c r="AE70" s="81"/>
      <c r="AF70" s="101"/>
      <c r="AG70" s="139"/>
      <c r="AH70" s="84"/>
      <c r="AI70" s="84"/>
      <c r="AJ70" s="81"/>
      <c r="AK70" s="101"/>
      <c r="AL70" s="104">
        <v>8</v>
      </c>
      <c r="AM70" s="84"/>
      <c r="AN70" s="84">
        <v>16</v>
      </c>
      <c r="AO70" s="18"/>
      <c r="AP70" s="101">
        <v>3</v>
      </c>
      <c r="AQ70" s="103"/>
      <c r="AR70" s="84"/>
      <c r="AS70" s="84"/>
      <c r="AT70" s="81"/>
      <c r="AU70" s="101"/>
      <c r="AV70" s="103"/>
      <c r="AW70" s="84"/>
      <c r="AX70" s="84"/>
      <c r="AY70" s="81"/>
      <c r="AZ70" s="101"/>
      <c r="BA70" s="103"/>
      <c r="BB70" s="84"/>
      <c r="BC70" s="84"/>
      <c r="BD70" s="81"/>
      <c r="BE70" s="101"/>
      <c r="BF70" s="307"/>
      <c r="BG70" s="540"/>
    </row>
    <row r="71" spans="2:59" ht="25" customHeight="1">
      <c r="B71" s="680"/>
      <c r="C71" s="418" t="s">
        <v>166</v>
      </c>
      <c r="D71" s="684"/>
      <c r="E71" s="289"/>
      <c r="F71" s="529"/>
      <c r="G71" s="533"/>
      <c r="H71" s="534"/>
      <c r="I71" s="214">
        <v>10</v>
      </c>
      <c r="J71" s="527" t="s">
        <v>84</v>
      </c>
      <c r="K71" s="527"/>
      <c r="L71" s="34">
        <f t="shared" si="64"/>
        <v>16</v>
      </c>
      <c r="M71" s="444">
        <f t="shared" si="65"/>
        <v>0</v>
      </c>
      <c r="N71" s="444">
        <f t="shared" si="66"/>
        <v>0</v>
      </c>
      <c r="O71" s="445">
        <f t="shared" si="67"/>
        <v>0</v>
      </c>
      <c r="P71" s="448">
        <f t="shared" si="68"/>
        <v>16</v>
      </c>
      <c r="Q71" s="14">
        <f>SUM(V71,AA71,AF71,AK71,AP71,AU71,AZ71,BE71)</f>
        <v>3</v>
      </c>
      <c r="R71" s="73"/>
      <c r="S71" s="68"/>
      <c r="T71" s="67"/>
      <c r="U71" s="18"/>
      <c r="V71" s="14"/>
      <c r="W71" s="30"/>
      <c r="X71" s="70"/>
      <c r="Y71" s="67"/>
      <c r="Z71" s="18"/>
      <c r="AA71" s="71"/>
      <c r="AB71" s="83"/>
      <c r="AC71" s="82"/>
      <c r="AD71" s="84"/>
      <c r="AE71" s="81"/>
      <c r="AF71" s="101"/>
      <c r="AG71" s="83"/>
      <c r="AH71" s="82"/>
      <c r="AI71" s="84"/>
      <c r="AJ71" s="81"/>
      <c r="AK71" s="101"/>
      <c r="AL71" s="103"/>
      <c r="AM71" s="84"/>
      <c r="AN71" s="84"/>
      <c r="AO71" s="81"/>
      <c r="AP71" s="101"/>
      <c r="AQ71" s="123">
        <v>16</v>
      </c>
      <c r="AR71" s="84"/>
      <c r="AS71" s="84"/>
      <c r="AT71" s="18"/>
      <c r="AU71" s="101">
        <v>3</v>
      </c>
      <c r="AV71" s="103"/>
      <c r="AW71" s="84"/>
      <c r="AX71" s="84"/>
      <c r="AY71" s="81"/>
      <c r="AZ71" s="101"/>
      <c r="BA71" s="103"/>
      <c r="BB71" s="84"/>
      <c r="BC71" s="84"/>
      <c r="BD71" s="81"/>
      <c r="BE71" s="101"/>
      <c r="BF71" s="307"/>
      <c r="BG71" s="540"/>
    </row>
    <row r="72" spans="2:59" ht="25" customHeight="1">
      <c r="B72" s="680"/>
      <c r="C72" s="418" t="s">
        <v>166</v>
      </c>
      <c r="D72" s="684"/>
      <c r="E72" s="289"/>
      <c r="F72" s="529"/>
      <c r="G72" s="535"/>
      <c r="H72" s="536"/>
      <c r="I72" s="216">
        <v>11</v>
      </c>
      <c r="J72" s="128" t="s">
        <v>55</v>
      </c>
      <c r="K72" s="129" t="s">
        <v>102</v>
      </c>
      <c r="L72" s="142">
        <f t="shared" si="64"/>
        <v>0</v>
      </c>
      <c r="M72" s="446">
        <f t="shared" si="65"/>
        <v>0</v>
      </c>
      <c r="N72" s="446">
        <f t="shared" si="66"/>
        <v>0</v>
      </c>
      <c r="O72" s="447">
        <f t="shared" si="67"/>
        <v>16</v>
      </c>
      <c r="P72" s="143">
        <f t="shared" si="68"/>
        <v>16</v>
      </c>
      <c r="Q72" s="80">
        <f t="shared" si="69"/>
        <v>3</v>
      </c>
      <c r="R72" s="169"/>
      <c r="S72" s="170"/>
      <c r="T72" s="149"/>
      <c r="U72" s="63"/>
      <c r="V72" s="80"/>
      <c r="W72" s="171"/>
      <c r="X72" s="172"/>
      <c r="Y72" s="149"/>
      <c r="Z72" s="63"/>
      <c r="AA72" s="175"/>
      <c r="AB72" s="148"/>
      <c r="AC72" s="146"/>
      <c r="AD72" s="146"/>
      <c r="AE72" s="144"/>
      <c r="AF72" s="145"/>
      <c r="AG72" s="148"/>
      <c r="AH72" s="146"/>
      <c r="AI72" s="146"/>
      <c r="AJ72" s="144"/>
      <c r="AK72" s="145"/>
      <c r="AL72" s="148"/>
      <c r="AM72" s="146"/>
      <c r="AN72" s="146"/>
      <c r="AO72" s="144"/>
      <c r="AP72" s="145"/>
      <c r="AQ72" s="148"/>
      <c r="AR72" s="146"/>
      <c r="AS72" s="146"/>
      <c r="AT72" s="144"/>
      <c r="AU72" s="145"/>
      <c r="AV72" s="148"/>
      <c r="AW72" s="146"/>
      <c r="AX72" s="146"/>
      <c r="AY72" s="147">
        <v>16</v>
      </c>
      <c r="AZ72" s="145">
        <v>3</v>
      </c>
      <c r="BA72" s="148"/>
      <c r="BB72" s="146"/>
      <c r="BC72" s="146"/>
      <c r="BD72" s="144"/>
      <c r="BE72" s="145"/>
      <c r="BF72" s="307"/>
      <c r="BG72" s="540"/>
    </row>
    <row r="73" spans="2:59" ht="25" customHeight="1">
      <c r="B73" s="680"/>
      <c r="C73" s="418" t="s">
        <v>166</v>
      </c>
      <c r="D73" s="684"/>
      <c r="E73" s="289"/>
      <c r="F73" s="529"/>
      <c r="G73" s="533" t="s">
        <v>57</v>
      </c>
      <c r="H73" s="534"/>
      <c r="I73" s="214">
        <v>12</v>
      </c>
      <c r="J73" s="527" t="s">
        <v>106</v>
      </c>
      <c r="K73" s="527"/>
      <c r="L73" s="151">
        <f t="shared" si="64"/>
        <v>0</v>
      </c>
      <c r="M73" s="152">
        <f t="shared" si="65"/>
        <v>0</v>
      </c>
      <c r="N73" s="152">
        <f t="shared" si="66"/>
        <v>0</v>
      </c>
      <c r="O73" s="443">
        <f t="shared" si="67"/>
        <v>0</v>
      </c>
      <c r="P73" s="154">
        <f t="shared" si="68"/>
        <v>0</v>
      </c>
      <c r="Q73" s="79">
        <f t="shared" si="69"/>
        <v>0</v>
      </c>
      <c r="R73" s="73"/>
      <c r="S73" s="68"/>
      <c r="T73" s="67"/>
      <c r="U73" s="18"/>
      <c r="V73" s="65"/>
      <c r="W73" s="176"/>
      <c r="X73" s="70"/>
      <c r="Y73" s="67"/>
      <c r="Z73" s="18"/>
      <c r="AA73" s="71"/>
      <c r="AB73" s="139"/>
      <c r="AC73" s="84"/>
      <c r="AD73" s="84"/>
      <c r="AE73" s="81"/>
      <c r="AF73" s="101"/>
      <c r="AG73" s="139"/>
      <c r="AH73" s="84"/>
      <c r="AI73" s="84"/>
      <c r="AJ73" s="81"/>
      <c r="AK73" s="101"/>
      <c r="AL73" s="103"/>
      <c r="AM73" s="84"/>
      <c r="AN73" s="84"/>
      <c r="AO73" s="81"/>
      <c r="AP73" s="101"/>
      <c r="AQ73" s="103"/>
      <c r="AR73" s="84"/>
      <c r="AS73" s="84"/>
      <c r="AT73" s="81"/>
      <c r="AU73" s="101"/>
      <c r="AV73" s="103"/>
      <c r="AW73" s="84"/>
      <c r="AX73" s="84"/>
      <c r="AY73" s="81"/>
      <c r="AZ73" s="101"/>
      <c r="BA73" s="103"/>
      <c r="BB73" s="84"/>
      <c r="BC73" s="84"/>
      <c r="BD73" s="81"/>
      <c r="BE73" s="101"/>
      <c r="BF73" s="307"/>
      <c r="BG73" s="540"/>
    </row>
    <row r="74" spans="2:59" ht="25" customHeight="1">
      <c r="B74" s="680"/>
      <c r="C74" s="418" t="s">
        <v>166</v>
      </c>
      <c r="D74" s="684"/>
      <c r="E74" s="289"/>
      <c r="F74" s="529"/>
      <c r="G74" s="533"/>
      <c r="H74" s="534"/>
      <c r="I74" s="214">
        <v>13</v>
      </c>
      <c r="J74" s="527" t="s">
        <v>83</v>
      </c>
      <c r="K74" s="527"/>
      <c r="L74" s="34">
        <f t="shared" si="64"/>
        <v>0</v>
      </c>
      <c r="M74" s="444">
        <f t="shared" si="65"/>
        <v>0</v>
      </c>
      <c r="N74" s="444">
        <f t="shared" si="66"/>
        <v>0</v>
      </c>
      <c r="O74" s="445">
        <f t="shared" si="67"/>
        <v>0</v>
      </c>
      <c r="P74" s="448">
        <f t="shared" si="68"/>
        <v>0</v>
      </c>
      <c r="Q74" s="14">
        <f t="shared" si="69"/>
        <v>0</v>
      </c>
      <c r="R74" s="73"/>
      <c r="S74" s="68"/>
      <c r="T74" s="67"/>
      <c r="U74" s="18"/>
      <c r="V74" s="14"/>
      <c r="W74" s="30"/>
      <c r="X74" s="70"/>
      <c r="Y74" s="67"/>
      <c r="Z74" s="18"/>
      <c r="AA74" s="71"/>
      <c r="AB74" s="83"/>
      <c r="AC74" s="82"/>
      <c r="AD74" s="84"/>
      <c r="AE74" s="81"/>
      <c r="AF74" s="101"/>
      <c r="AG74" s="83"/>
      <c r="AH74" s="82"/>
      <c r="AI74" s="84"/>
      <c r="AJ74" s="81"/>
      <c r="AK74" s="101"/>
      <c r="AL74" s="103"/>
      <c r="AM74" s="84"/>
      <c r="AN74" s="84"/>
      <c r="AO74" s="81"/>
      <c r="AP74" s="101"/>
      <c r="AQ74" s="103"/>
      <c r="AR74" s="84"/>
      <c r="AS74" s="84"/>
      <c r="AT74" s="81"/>
      <c r="AU74" s="101"/>
      <c r="AV74" s="103"/>
      <c r="AW74" s="84"/>
      <c r="AX74" s="84"/>
      <c r="AY74" s="81"/>
      <c r="AZ74" s="101"/>
      <c r="BA74" s="103"/>
      <c r="BB74" s="84"/>
      <c r="BC74" s="84"/>
      <c r="BD74" s="81"/>
      <c r="BE74" s="101"/>
      <c r="BF74" s="307"/>
      <c r="BG74" s="540"/>
    </row>
    <row r="75" spans="2:59" ht="25" customHeight="1">
      <c r="B75" s="680"/>
      <c r="C75" s="418" t="s">
        <v>166</v>
      </c>
      <c r="D75" s="685"/>
      <c r="E75" s="289"/>
      <c r="F75" s="383" t="s">
        <v>141</v>
      </c>
      <c r="G75" s="535"/>
      <c r="H75" s="536"/>
      <c r="I75" s="216">
        <v>14</v>
      </c>
      <c r="J75" s="128" t="s">
        <v>56</v>
      </c>
      <c r="K75" s="129" t="s">
        <v>102</v>
      </c>
      <c r="L75" s="142">
        <f t="shared" si="64"/>
        <v>0</v>
      </c>
      <c r="M75" s="446">
        <f t="shared" si="65"/>
        <v>0</v>
      </c>
      <c r="N75" s="446">
        <f t="shared" si="66"/>
        <v>0</v>
      </c>
      <c r="O75" s="447">
        <f t="shared" si="67"/>
        <v>0</v>
      </c>
      <c r="P75" s="143">
        <f t="shared" si="68"/>
        <v>0</v>
      </c>
      <c r="Q75" s="80">
        <f t="shared" si="69"/>
        <v>0</v>
      </c>
      <c r="R75" s="169"/>
      <c r="S75" s="170"/>
      <c r="T75" s="149"/>
      <c r="U75" s="63"/>
      <c r="V75" s="80"/>
      <c r="W75" s="171"/>
      <c r="X75" s="172"/>
      <c r="Y75" s="149"/>
      <c r="Z75" s="63"/>
      <c r="AA75" s="175"/>
      <c r="AB75" s="148"/>
      <c r="AC75" s="146"/>
      <c r="AD75" s="146"/>
      <c r="AE75" s="144"/>
      <c r="AF75" s="145"/>
      <c r="AG75" s="148"/>
      <c r="AH75" s="146"/>
      <c r="AI75" s="146"/>
      <c r="AJ75" s="144"/>
      <c r="AK75" s="145"/>
      <c r="AL75" s="148"/>
      <c r="AM75" s="146"/>
      <c r="AN75" s="146"/>
      <c r="AO75" s="144"/>
      <c r="AP75" s="145"/>
      <c r="AQ75" s="148"/>
      <c r="AR75" s="146"/>
      <c r="AS75" s="146"/>
      <c r="AT75" s="144"/>
      <c r="AU75" s="145"/>
      <c r="AV75" s="148"/>
      <c r="AW75" s="146"/>
      <c r="AX75" s="146"/>
      <c r="AY75" s="144"/>
      <c r="AZ75" s="145"/>
      <c r="BA75" s="148"/>
      <c r="BB75" s="146"/>
      <c r="BC75" s="146"/>
      <c r="BD75" s="144"/>
      <c r="BE75" s="145"/>
      <c r="BF75" s="307"/>
      <c r="BG75" s="540"/>
    </row>
    <row r="76" spans="2:59" ht="25" customHeight="1">
      <c r="B76" s="680" t="s">
        <v>153</v>
      </c>
      <c r="C76" s="418" t="s">
        <v>159</v>
      </c>
      <c r="D76" s="683"/>
      <c r="E76" s="288"/>
      <c r="F76" s="528" t="s">
        <v>54</v>
      </c>
      <c r="G76" s="531" t="s">
        <v>207</v>
      </c>
      <c r="H76" s="532"/>
      <c r="I76" s="214">
        <v>15</v>
      </c>
      <c r="J76" s="548" t="s">
        <v>212</v>
      </c>
      <c r="K76" s="550"/>
      <c r="L76" s="151">
        <f t="shared" si="64"/>
        <v>8</v>
      </c>
      <c r="M76" s="152">
        <f t="shared" si="65"/>
        <v>0</v>
      </c>
      <c r="N76" s="152">
        <f t="shared" si="66"/>
        <v>16</v>
      </c>
      <c r="O76" s="443">
        <f t="shared" si="67"/>
        <v>0</v>
      </c>
      <c r="P76" s="154">
        <f t="shared" si="68"/>
        <v>24</v>
      </c>
      <c r="Q76" s="79">
        <f t="shared" si="69"/>
        <v>3</v>
      </c>
      <c r="R76" s="73"/>
      <c r="S76" s="68"/>
      <c r="T76" s="67"/>
      <c r="U76" s="18"/>
      <c r="V76" s="65"/>
      <c r="W76" s="176"/>
      <c r="X76" s="70"/>
      <c r="Y76" s="67"/>
      <c r="Z76" s="18"/>
      <c r="AA76" s="71"/>
      <c r="AB76" s="62"/>
      <c r="AC76" s="67"/>
      <c r="AD76" s="67"/>
      <c r="AE76" s="18"/>
      <c r="AF76" s="65"/>
      <c r="AG76" s="141"/>
      <c r="AH76" s="67"/>
      <c r="AI76" s="67"/>
      <c r="AJ76" s="18"/>
      <c r="AK76" s="65"/>
      <c r="AL76" s="84">
        <v>8</v>
      </c>
      <c r="AM76" s="84"/>
      <c r="AN76" s="84">
        <v>16</v>
      </c>
      <c r="AO76" s="18"/>
      <c r="AP76" s="101">
        <v>3</v>
      </c>
      <c r="AQ76" s="103"/>
      <c r="AR76" s="84"/>
      <c r="AS76" s="84"/>
      <c r="AT76" s="18"/>
      <c r="AU76" s="101"/>
      <c r="AV76" s="75"/>
      <c r="AW76" s="67"/>
      <c r="AX76" s="67"/>
      <c r="AY76" s="18"/>
      <c r="AZ76" s="65"/>
      <c r="BA76" s="75"/>
      <c r="BB76" s="67"/>
      <c r="BC76" s="67"/>
      <c r="BD76" s="18"/>
      <c r="BE76" s="65"/>
      <c r="BF76" s="307"/>
      <c r="BG76" s="539"/>
    </row>
    <row r="77" spans="2:59" ht="25" customHeight="1">
      <c r="B77" s="680"/>
      <c r="C77" s="418" t="s">
        <v>159</v>
      </c>
      <c r="D77" s="684"/>
      <c r="E77" s="289"/>
      <c r="F77" s="529"/>
      <c r="G77" s="533"/>
      <c r="H77" s="534"/>
      <c r="I77" s="214">
        <v>16</v>
      </c>
      <c r="J77" s="527" t="s">
        <v>85</v>
      </c>
      <c r="K77" s="527"/>
      <c r="L77" s="34">
        <f t="shared" si="64"/>
        <v>16</v>
      </c>
      <c r="M77" s="444">
        <f t="shared" si="65"/>
        <v>0</v>
      </c>
      <c r="N77" s="444">
        <f t="shared" si="66"/>
        <v>16</v>
      </c>
      <c r="O77" s="445">
        <f t="shared" si="67"/>
        <v>0</v>
      </c>
      <c r="P77" s="448">
        <f t="shared" si="68"/>
        <v>32</v>
      </c>
      <c r="Q77" s="14">
        <f t="shared" si="69"/>
        <v>3</v>
      </c>
      <c r="R77" s="73"/>
      <c r="S77" s="68"/>
      <c r="T77" s="67"/>
      <c r="U77" s="18"/>
      <c r="V77" s="14"/>
      <c r="W77" s="30"/>
      <c r="X77" s="70"/>
      <c r="Y77" s="67"/>
      <c r="Z77" s="18"/>
      <c r="AA77" s="71"/>
      <c r="AB77" s="74"/>
      <c r="AC77" s="15"/>
      <c r="AD77" s="67"/>
      <c r="AE77" s="18"/>
      <c r="AF77" s="65"/>
      <c r="AG77" s="72"/>
      <c r="AH77" s="15"/>
      <c r="AI77" s="67"/>
      <c r="AJ77" s="18"/>
      <c r="AK77" s="65"/>
      <c r="AL77" s="103"/>
      <c r="AM77" s="84"/>
      <c r="AN77" s="84"/>
      <c r="AO77" s="18"/>
      <c r="AP77" s="101"/>
      <c r="AQ77" s="123">
        <v>16</v>
      </c>
      <c r="AR77" s="84"/>
      <c r="AS77" s="84">
        <v>16</v>
      </c>
      <c r="AT77" s="18"/>
      <c r="AU77" s="101">
        <v>3</v>
      </c>
      <c r="AV77" s="103"/>
      <c r="AW77" s="84"/>
      <c r="AX77" s="84"/>
      <c r="AY77" s="18"/>
      <c r="AZ77" s="65"/>
      <c r="BA77" s="75"/>
      <c r="BB77" s="67"/>
      <c r="BC77" s="67"/>
      <c r="BD77" s="18"/>
      <c r="BE77" s="65"/>
      <c r="BF77" s="307"/>
      <c r="BG77" s="539"/>
    </row>
    <row r="78" spans="2:59" ht="25" customHeight="1">
      <c r="B78" s="680"/>
      <c r="C78" s="418" t="s">
        <v>159</v>
      </c>
      <c r="D78" s="684"/>
      <c r="E78" s="289"/>
      <c r="F78" s="529"/>
      <c r="G78" s="535"/>
      <c r="H78" s="536"/>
      <c r="I78" s="216">
        <v>17</v>
      </c>
      <c r="J78" s="128" t="s">
        <v>195</v>
      </c>
      <c r="K78" s="129" t="s">
        <v>103</v>
      </c>
      <c r="L78" s="142">
        <f t="shared" si="64"/>
        <v>16</v>
      </c>
      <c r="M78" s="446">
        <f t="shared" si="65"/>
        <v>0</v>
      </c>
      <c r="N78" s="446">
        <f t="shared" si="66"/>
        <v>0</v>
      </c>
      <c r="O78" s="447">
        <f t="shared" si="67"/>
        <v>16</v>
      </c>
      <c r="P78" s="143">
        <f t="shared" si="68"/>
        <v>32</v>
      </c>
      <c r="Q78" s="80">
        <f t="shared" si="69"/>
        <v>4</v>
      </c>
      <c r="R78" s="169"/>
      <c r="S78" s="170"/>
      <c r="T78" s="149"/>
      <c r="U78" s="63"/>
      <c r="V78" s="80"/>
      <c r="W78" s="171"/>
      <c r="X78" s="172"/>
      <c r="Y78" s="149"/>
      <c r="Z78" s="63"/>
      <c r="AA78" s="175"/>
      <c r="AB78" s="9"/>
      <c r="AC78" s="149"/>
      <c r="AD78" s="149"/>
      <c r="AE78" s="63"/>
      <c r="AF78" s="80"/>
      <c r="AG78" s="150"/>
      <c r="AH78" s="149"/>
      <c r="AI78" s="149"/>
      <c r="AJ78" s="63"/>
      <c r="AK78" s="80"/>
      <c r="AL78" s="148"/>
      <c r="AM78" s="146"/>
      <c r="AN78" s="146"/>
      <c r="AO78" s="63"/>
      <c r="AP78" s="80"/>
      <c r="AQ78" s="148"/>
      <c r="AR78" s="146"/>
      <c r="AS78" s="146"/>
      <c r="AT78" s="144"/>
      <c r="AU78" s="145"/>
      <c r="AV78" s="495">
        <v>16</v>
      </c>
      <c r="AW78" s="146"/>
      <c r="AX78" s="146"/>
      <c r="AY78" s="147">
        <v>16</v>
      </c>
      <c r="AZ78" s="145">
        <v>4</v>
      </c>
      <c r="BA78" s="150"/>
      <c r="BB78" s="149"/>
      <c r="BC78" s="149"/>
      <c r="BD78" s="63"/>
      <c r="BE78" s="80"/>
      <c r="BF78" s="307"/>
      <c r="BG78" s="539"/>
    </row>
    <row r="79" spans="2:59" ht="24.75" customHeight="1">
      <c r="B79" s="680"/>
      <c r="C79" s="418" t="s">
        <v>159</v>
      </c>
      <c r="D79" s="684"/>
      <c r="E79" s="289"/>
      <c r="F79" s="529"/>
      <c r="G79" s="533" t="s">
        <v>199</v>
      </c>
      <c r="H79" s="534"/>
      <c r="I79" s="214">
        <v>18</v>
      </c>
      <c r="J79" s="527" t="s">
        <v>196</v>
      </c>
      <c r="K79" s="527"/>
      <c r="L79" s="151">
        <f t="shared" si="64"/>
        <v>0</v>
      </c>
      <c r="M79" s="152">
        <f t="shared" si="65"/>
        <v>0</v>
      </c>
      <c r="N79" s="152">
        <f t="shared" si="66"/>
        <v>0</v>
      </c>
      <c r="O79" s="443">
        <f t="shared" si="67"/>
        <v>0</v>
      </c>
      <c r="P79" s="154">
        <f t="shared" si="68"/>
        <v>0</v>
      </c>
      <c r="Q79" s="79">
        <f t="shared" si="69"/>
        <v>0</v>
      </c>
      <c r="R79" s="73"/>
      <c r="S79" s="68"/>
      <c r="T79" s="67"/>
      <c r="U79" s="18"/>
      <c r="V79" s="65"/>
      <c r="W79" s="176"/>
      <c r="X79" s="70"/>
      <c r="Y79" s="67"/>
      <c r="Z79" s="18"/>
      <c r="AA79" s="71"/>
      <c r="AB79" s="62"/>
      <c r="AC79" s="67"/>
      <c r="AD79" s="67"/>
      <c r="AE79" s="18"/>
      <c r="AF79" s="65"/>
      <c r="AG79" s="141"/>
      <c r="AH79" s="67"/>
      <c r="AI79" s="67"/>
      <c r="AJ79" s="18"/>
      <c r="AK79" s="65"/>
      <c r="AL79" s="103"/>
      <c r="AM79" s="84"/>
      <c r="AN79" s="84"/>
      <c r="AO79" s="81"/>
      <c r="AP79" s="101"/>
      <c r="AQ79" s="103"/>
      <c r="AR79" s="84"/>
      <c r="AS79" s="84"/>
      <c r="AT79" s="81"/>
      <c r="AU79" s="101"/>
      <c r="AV79" s="103"/>
      <c r="AW79" s="84"/>
      <c r="AX79" s="84"/>
      <c r="AY79" s="81"/>
      <c r="AZ79" s="101"/>
      <c r="BA79" s="75"/>
      <c r="BB79" s="67"/>
      <c r="BC79" s="67"/>
      <c r="BD79" s="18"/>
      <c r="BE79" s="65"/>
      <c r="BF79" s="307"/>
      <c r="BG79" s="540"/>
    </row>
    <row r="80" spans="2:59" ht="25" customHeight="1">
      <c r="B80" s="680"/>
      <c r="C80" s="418" t="s">
        <v>159</v>
      </c>
      <c r="D80" s="684"/>
      <c r="E80" s="289"/>
      <c r="F80" s="529"/>
      <c r="G80" s="533"/>
      <c r="H80" s="534"/>
      <c r="I80" s="214">
        <v>19</v>
      </c>
      <c r="J80" s="527" t="s">
        <v>197</v>
      </c>
      <c r="K80" s="527"/>
      <c r="L80" s="34">
        <f t="shared" si="64"/>
        <v>0</v>
      </c>
      <c r="M80" s="444">
        <f t="shared" si="65"/>
        <v>0</v>
      </c>
      <c r="N80" s="444">
        <f t="shared" si="66"/>
        <v>0</v>
      </c>
      <c r="O80" s="445">
        <f t="shared" si="67"/>
        <v>0</v>
      </c>
      <c r="P80" s="448">
        <f t="shared" si="68"/>
        <v>0</v>
      </c>
      <c r="Q80" s="14">
        <f t="shared" si="69"/>
        <v>0</v>
      </c>
      <c r="R80" s="73"/>
      <c r="S80" s="68"/>
      <c r="T80" s="67"/>
      <c r="U80" s="18"/>
      <c r="V80" s="14"/>
      <c r="W80" s="30"/>
      <c r="X80" s="70"/>
      <c r="Y80" s="67"/>
      <c r="Z80" s="18"/>
      <c r="AA80" s="71"/>
      <c r="AB80" s="74"/>
      <c r="AC80" s="15"/>
      <c r="AD80" s="67"/>
      <c r="AE80" s="18"/>
      <c r="AF80" s="65"/>
      <c r="AG80" s="72"/>
      <c r="AH80" s="15"/>
      <c r="AI80" s="67"/>
      <c r="AJ80" s="18"/>
      <c r="AK80" s="65"/>
      <c r="AL80" s="103"/>
      <c r="AM80" s="84"/>
      <c r="AN80" s="84"/>
      <c r="AO80" s="81"/>
      <c r="AP80" s="101"/>
      <c r="AQ80" s="103"/>
      <c r="AR80" s="84"/>
      <c r="AS80" s="84"/>
      <c r="AT80" s="81"/>
      <c r="AU80" s="101"/>
      <c r="AV80" s="103"/>
      <c r="AW80" s="84"/>
      <c r="AX80" s="84"/>
      <c r="AY80" s="81"/>
      <c r="AZ80" s="101"/>
      <c r="BA80" s="75"/>
      <c r="BB80" s="67"/>
      <c r="BC80" s="67"/>
      <c r="BD80" s="18"/>
      <c r="BE80" s="65"/>
      <c r="BF80" s="307"/>
      <c r="BG80" s="540"/>
    </row>
    <row r="81" spans="1:59" ht="25" customHeight="1">
      <c r="B81" s="680"/>
      <c r="C81" s="419" t="s">
        <v>159</v>
      </c>
      <c r="D81" s="685"/>
      <c r="E81" s="290"/>
      <c r="F81" s="383" t="s">
        <v>141</v>
      </c>
      <c r="G81" s="535"/>
      <c r="H81" s="536"/>
      <c r="I81" s="216">
        <v>20</v>
      </c>
      <c r="J81" s="128" t="s">
        <v>198</v>
      </c>
      <c r="K81" s="129" t="s">
        <v>103</v>
      </c>
      <c r="L81" s="142">
        <f t="shared" si="64"/>
        <v>0</v>
      </c>
      <c r="M81" s="446">
        <f t="shared" si="65"/>
        <v>0</v>
      </c>
      <c r="N81" s="446">
        <f t="shared" si="66"/>
        <v>0</v>
      </c>
      <c r="O81" s="447">
        <f t="shared" si="67"/>
        <v>0</v>
      </c>
      <c r="P81" s="143">
        <f t="shared" si="68"/>
        <v>0</v>
      </c>
      <c r="Q81" s="80">
        <f t="shared" si="69"/>
        <v>0</v>
      </c>
      <c r="R81" s="169"/>
      <c r="S81" s="170"/>
      <c r="T81" s="149"/>
      <c r="U81" s="63"/>
      <c r="V81" s="80"/>
      <c r="W81" s="171"/>
      <c r="X81" s="172"/>
      <c r="Y81" s="149"/>
      <c r="Z81" s="63"/>
      <c r="AA81" s="175"/>
      <c r="AB81" s="9"/>
      <c r="AC81" s="149"/>
      <c r="AD81" s="149"/>
      <c r="AE81" s="63"/>
      <c r="AF81" s="80"/>
      <c r="AG81" s="150"/>
      <c r="AH81" s="149"/>
      <c r="AI81" s="149"/>
      <c r="AJ81" s="63"/>
      <c r="AK81" s="80"/>
      <c r="AL81" s="148"/>
      <c r="AM81" s="146"/>
      <c r="AN81" s="146"/>
      <c r="AO81" s="144"/>
      <c r="AP81" s="145"/>
      <c r="AQ81" s="148"/>
      <c r="AR81" s="146"/>
      <c r="AS81" s="146"/>
      <c r="AT81" s="144"/>
      <c r="AU81" s="145"/>
      <c r="AV81" s="148"/>
      <c r="AW81" s="146"/>
      <c r="AX81" s="146"/>
      <c r="AY81" s="144"/>
      <c r="AZ81" s="145"/>
      <c r="BA81" s="150"/>
      <c r="BB81" s="149"/>
      <c r="BC81" s="149"/>
      <c r="BD81" s="63"/>
      <c r="BE81" s="80"/>
      <c r="BF81" s="307"/>
      <c r="BG81" s="540"/>
    </row>
    <row r="82" spans="1:59" ht="4.5" customHeight="1">
      <c r="B82" s="349"/>
      <c r="C82" s="350"/>
      <c r="D82" s="351"/>
      <c r="E82" s="351"/>
      <c r="F82" s="264"/>
      <c r="G82" s="264"/>
      <c r="H82" s="264"/>
      <c r="I82" s="264"/>
      <c r="J82" s="264"/>
      <c r="K82" s="264"/>
      <c r="L82" s="479"/>
      <c r="M82" s="479"/>
      <c r="N82" s="479"/>
      <c r="O82" s="479"/>
      <c r="P82" s="479"/>
      <c r="Q82" s="480"/>
      <c r="R82" s="353"/>
      <c r="S82" s="354"/>
      <c r="T82" s="266"/>
      <c r="U82" s="266"/>
      <c r="V82" s="352"/>
      <c r="W82" s="355"/>
      <c r="X82" s="266"/>
      <c r="Y82" s="266"/>
      <c r="Z82" s="266"/>
      <c r="AA82" s="352"/>
      <c r="AB82" s="356"/>
      <c r="AC82" s="266"/>
      <c r="AD82" s="266"/>
      <c r="AE82" s="266"/>
      <c r="AF82" s="352"/>
      <c r="AG82" s="357"/>
      <c r="AH82" s="266"/>
      <c r="AI82" s="266"/>
      <c r="AJ82" s="266"/>
      <c r="AK82" s="352"/>
      <c r="AL82" s="358"/>
      <c r="AM82" s="266"/>
      <c r="AN82" s="266"/>
      <c r="AO82" s="266"/>
      <c r="AP82" s="352"/>
      <c r="AQ82" s="266"/>
      <c r="AR82" s="266"/>
      <c r="AS82" s="266"/>
      <c r="AT82" s="266"/>
      <c r="AU82" s="352"/>
      <c r="AV82" s="266"/>
      <c r="AW82" s="266"/>
      <c r="AX82" s="266"/>
      <c r="AY82" s="266"/>
      <c r="AZ82" s="352"/>
      <c r="BA82" s="266"/>
      <c r="BB82" s="266"/>
      <c r="BC82" s="266"/>
      <c r="BD82" s="266"/>
      <c r="BE82" s="352"/>
    </row>
    <row r="83" spans="1:59" ht="30.75" customHeight="1">
      <c r="B83" s="414"/>
      <c r="C83" s="359"/>
      <c r="D83" s="388"/>
      <c r="E83" s="388"/>
      <c r="F83" s="514" t="s">
        <v>143</v>
      </c>
      <c r="G83" s="514"/>
      <c r="H83" s="514"/>
      <c r="I83" s="514"/>
      <c r="J83" s="514"/>
      <c r="K83" s="515"/>
      <c r="L83" s="19">
        <f t="shared" ref="L83:Q83" si="70">SUM(L85:L87)*2</f>
        <v>80</v>
      </c>
      <c r="M83" s="19">
        <f t="shared" si="70"/>
        <v>16</v>
      </c>
      <c r="N83" s="19">
        <f t="shared" si="70"/>
        <v>64</v>
      </c>
      <c r="O83" s="19">
        <f t="shared" si="70"/>
        <v>32</v>
      </c>
      <c r="P83" s="19">
        <f t="shared" si="70"/>
        <v>192</v>
      </c>
      <c r="Q83" s="19">
        <f t="shared" si="70"/>
        <v>24</v>
      </c>
      <c r="R83" s="20">
        <f t="shared" ref="R83:BE83" si="71">SUM(R85:R87)*2</f>
        <v>0</v>
      </c>
      <c r="S83" s="20">
        <f t="shared" si="71"/>
        <v>0</v>
      </c>
      <c r="T83" s="20">
        <f t="shared" si="71"/>
        <v>0</v>
      </c>
      <c r="U83" s="498">
        <f t="shared" si="71"/>
        <v>0</v>
      </c>
      <c r="V83" s="500">
        <f t="shared" si="71"/>
        <v>0</v>
      </c>
      <c r="W83" s="499">
        <f t="shared" si="71"/>
        <v>0</v>
      </c>
      <c r="X83" s="20">
        <f t="shared" si="71"/>
        <v>0</v>
      </c>
      <c r="Y83" s="20">
        <f t="shared" si="71"/>
        <v>0</v>
      </c>
      <c r="Z83" s="498">
        <f t="shared" si="71"/>
        <v>0</v>
      </c>
      <c r="AA83" s="500">
        <f t="shared" si="71"/>
        <v>0</v>
      </c>
      <c r="AB83" s="499">
        <f t="shared" si="71"/>
        <v>0</v>
      </c>
      <c r="AC83" s="20">
        <f t="shared" si="71"/>
        <v>0</v>
      </c>
      <c r="AD83" s="20">
        <f t="shared" si="71"/>
        <v>0</v>
      </c>
      <c r="AE83" s="498">
        <f t="shared" si="71"/>
        <v>0</v>
      </c>
      <c r="AF83" s="500">
        <f t="shared" si="71"/>
        <v>0</v>
      </c>
      <c r="AG83" s="499">
        <f t="shared" si="71"/>
        <v>0</v>
      </c>
      <c r="AH83" s="20">
        <f t="shared" si="71"/>
        <v>0</v>
      </c>
      <c r="AI83" s="20">
        <f t="shared" si="71"/>
        <v>0</v>
      </c>
      <c r="AJ83" s="498">
        <f t="shared" si="71"/>
        <v>0</v>
      </c>
      <c r="AK83" s="500">
        <f t="shared" si="71"/>
        <v>0</v>
      </c>
      <c r="AL83" s="499">
        <f t="shared" si="71"/>
        <v>0</v>
      </c>
      <c r="AM83" s="20">
        <f t="shared" si="71"/>
        <v>0</v>
      </c>
      <c r="AN83" s="20">
        <f t="shared" si="71"/>
        <v>0</v>
      </c>
      <c r="AO83" s="498">
        <f t="shared" si="71"/>
        <v>0</v>
      </c>
      <c r="AP83" s="500">
        <f t="shared" si="71"/>
        <v>0</v>
      </c>
      <c r="AQ83" s="499">
        <f t="shared" si="71"/>
        <v>32</v>
      </c>
      <c r="AR83" s="20">
        <f t="shared" si="71"/>
        <v>16</v>
      </c>
      <c r="AS83" s="20">
        <f t="shared" si="71"/>
        <v>0</v>
      </c>
      <c r="AT83" s="498">
        <f t="shared" si="71"/>
        <v>0</v>
      </c>
      <c r="AU83" s="500">
        <f t="shared" si="71"/>
        <v>8</v>
      </c>
      <c r="AV83" s="499">
        <f t="shared" si="71"/>
        <v>32</v>
      </c>
      <c r="AW83" s="20">
        <f t="shared" si="71"/>
        <v>0</v>
      </c>
      <c r="AX83" s="20">
        <f t="shared" si="71"/>
        <v>64</v>
      </c>
      <c r="AY83" s="498">
        <f t="shared" si="71"/>
        <v>0</v>
      </c>
      <c r="AZ83" s="500">
        <f t="shared" si="71"/>
        <v>10</v>
      </c>
      <c r="BA83" s="499">
        <f t="shared" si="71"/>
        <v>16</v>
      </c>
      <c r="BB83" s="20">
        <f t="shared" si="71"/>
        <v>0</v>
      </c>
      <c r="BC83" s="20">
        <f t="shared" si="71"/>
        <v>0</v>
      </c>
      <c r="BD83" s="498">
        <f t="shared" si="71"/>
        <v>32</v>
      </c>
      <c r="BE83" s="500">
        <f t="shared" si="71"/>
        <v>6</v>
      </c>
    </row>
    <row r="84" spans="1:59" s="307" customFormat="1" ht="2.25" customHeight="1">
      <c r="A84" s="306"/>
      <c r="B84" s="415"/>
      <c r="C84" s="416"/>
      <c r="D84" s="360"/>
      <c r="E84" s="360"/>
      <c r="F84" s="361"/>
      <c r="G84" s="361"/>
      <c r="H84" s="361"/>
      <c r="I84" s="361"/>
      <c r="J84" s="361"/>
      <c r="K84" s="361"/>
      <c r="L84" s="309"/>
      <c r="M84" s="309"/>
      <c r="N84" s="309"/>
      <c r="O84" s="309"/>
      <c r="P84" s="309"/>
      <c r="Q84" s="309"/>
      <c r="R84" s="309"/>
      <c r="S84" s="309"/>
      <c r="T84" s="309"/>
      <c r="U84" s="309"/>
      <c r="V84" s="309"/>
      <c r="W84" s="309"/>
      <c r="X84" s="309"/>
      <c r="Y84" s="309"/>
      <c r="Z84" s="309"/>
      <c r="AA84" s="309"/>
      <c r="AB84" s="309"/>
      <c r="AC84" s="309"/>
      <c r="AD84" s="309"/>
      <c r="AE84" s="309"/>
      <c r="AF84" s="309"/>
      <c r="AG84" s="309"/>
      <c r="AH84" s="309"/>
      <c r="AI84" s="309"/>
      <c r="AJ84" s="309"/>
      <c r="AK84" s="309"/>
      <c r="AL84" s="309"/>
      <c r="AM84" s="309"/>
      <c r="AN84" s="309"/>
      <c r="AO84" s="309"/>
      <c r="AP84" s="309"/>
      <c r="AQ84" s="309"/>
      <c r="AR84" s="309"/>
      <c r="AS84" s="309"/>
      <c r="AT84" s="309"/>
      <c r="AU84" s="309"/>
      <c r="AV84" s="309"/>
      <c r="AW84" s="309"/>
      <c r="AX84" s="309"/>
      <c r="AY84" s="309"/>
      <c r="AZ84" s="309"/>
      <c r="BA84" s="309"/>
      <c r="BB84" s="309"/>
      <c r="BC84" s="309"/>
      <c r="BD84" s="309"/>
      <c r="BE84" s="362"/>
    </row>
    <row r="85" spans="1:59" ht="24" customHeight="1">
      <c r="B85" s="621" t="s">
        <v>154</v>
      </c>
      <c r="C85" s="421" t="s">
        <v>187</v>
      </c>
      <c r="D85" s="610"/>
      <c r="E85" s="289"/>
      <c r="F85" s="614" t="s">
        <v>178</v>
      </c>
      <c r="G85" s="214">
        <v>1</v>
      </c>
      <c r="H85" s="616" t="s">
        <v>180</v>
      </c>
      <c r="I85" s="617"/>
      <c r="J85" s="617"/>
      <c r="K85" s="618"/>
      <c r="L85" s="151">
        <f t="shared" ref="L85:Q87" si="72">SUMIF($R$7:$BE$7,L$7,$R85:$BE85)</f>
        <v>16</v>
      </c>
      <c r="M85" s="152">
        <f t="shared" si="72"/>
        <v>8</v>
      </c>
      <c r="N85" s="152">
        <f>SUMIF($R$7:$BE$7,N$7,$R85:$BE85)</f>
        <v>16</v>
      </c>
      <c r="O85" s="443">
        <f t="shared" si="72"/>
        <v>0</v>
      </c>
      <c r="P85" s="38">
        <f t="shared" ref="P85:P87" si="73">SUM(L85:O85)</f>
        <v>40</v>
      </c>
      <c r="Q85" s="14">
        <f t="shared" si="72"/>
        <v>6</v>
      </c>
      <c r="R85" s="268"/>
      <c r="S85" s="269"/>
      <c r="T85" s="269"/>
      <c r="U85" s="270"/>
      <c r="V85" s="294"/>
      <c r="W85" s="271"/>
      <c r="X85" s="269"/>
      <c r="Y85" s="269"/>
      <c r="Z85" s="270"/>
      <c r="AA85" s="294"/>
      <c r="AB85" s="271"/>
      <c r="AC85" s="269"/>
      <c r="AD85" s="269"/>
      <c r="AE85" s="270"/>
      <c r="AF85" s="294"/>
      <c r="AG85" s="271"/>
      <c r="AH85" s="269"/>
      <c r="AI85" s="269"/>
      <c r="AJ85" s="270"/>
      <c r="AK85" s="294"/>
      <c r="AL85" s="271"/>
      <c r="AM85" s="269"/>
      <c r="AN85" s="269"/>
      <c r="AO85" s="270"/>
      <c r="AP85" s="294"/>
      <c r="AQ85" s="104">
        <v>16</v>
      </c>
      <c r="AR85" s="99">
        <v>8</v>
      </c>
      <c r="AS85" s="435"/>
      <c r="AT85" s="272"/>
      <c r="AU85" s="294">
        <v>4</v>
      </c>
      <c r="AV85" s="104"/>
      <c r="AW85" s="99"/>
      <c r="AX85" s="99">
        <v>16</v>
      </c>
      <c r="AY85" s="272"/>
      <c r="AZ85" s="294">
        <v>2</v>
      </c>
      <c r="BA85" s="271"/>
      <c r="BB85" s="269"/>
      <c r="BC85" s="269"/>
      <c r="BD85" s="272"/>
      <c r="BE85" s="294"/>
      <c r="BF85" s="307"/>
    </row>
    <row r="86" spans="1:59" ht="24" customHeight="1">
      <c r="B86" s="621"/>
      <c r="C86" s="421" t="s">
        <v>166</v>
      </c>
      <c r="D86" s="610"/>
      <c r="E86" s="289"/>
      <c r="F86" s="614"/>
      <c r="G86" s="214">
        <v>2</v>
      </c>
      <c r="H86" s="616" t="s">
        <v>176</v>
      </c>
      <c r="I86" s="617"/>
      <c r="J86" s="617"/>
      <c r="K86" s="618"/>
      <c r="L86" s="34">
        <f t="shared" si="72"/>
        <v>16</v>
      </c>
      <c r="M86" s="444">
        <f t="shared" si="72"/>
        <v>0</v>
      </c>
      <c r="N86" s="444">
        <f t="shared" si="72"/>
        <v>16</v>
      </c>
      <c r="O86" s="445">
        <f t="shared" si="72"/>
        <v>0</v>
      </c>
      <c r="P86" s="38">
        <f t="shared" si="73"/>
        <v>32</v>
      </c>
      <c r="Q86" s="14">
        <f t="shared" si="72"/>
        <v>3</v>
      </c>
      <c r="R86" s="256"/>
      <c r="S86" s="256"/>
      <c r="T86" s="256"/>
      <c r="U86" s="257"/>
      <c r="V86" s="295"/>
      <c r="W86" s="259"/>
      <c r="X86" s="256"/>
      <c r="Y86" s="256"/>
      <c r="Z86" s="257"/>
      <c r="AA86" s="295"/>
      <c r="AB86" s="259"/>
      <c r="AC86" s="256"/>
      <c r="AD86" s="256"/>
      <c r="AE86" s="257"/>
      <c r="AF86" s="295"/>
      <c r="AG86" s="259"/>
      <c r="AH86" s="256"/>
      <c r="AI86" s="256"/>
      <c r="AJ86" s="257"/>
      <c r="AK86" s="295"/>
      <c r="AL86" s="259"/>
      <c r="AM86" s="256"/>
      <c r="AN86" s="256"/>
      <c r="AO86" s="257"/>
      <c r="AP86" s="295"/>
      <c r="AQ86" s="259"/>
      <c r="AR86" s="256"/>
      <c r="AS86" s="256"/>
      <c r="AT86" s="260"/>
      <c r="AU86" s="295"/>
      <c r="AV86" s="185">
        <v>16</v>
      </c>
      <c r="AW86" s="187"/>
      <c r="AX86" s="187">
        <v>16</v>
      </c>
      <c r="AY86" s="260"/>
      <c r="AZ86" s="295">
        <v>3</v>
      </c>
      <c r="BA86" s="259"/>
      <c r="BB86" s="256"/>
      <c r="BC86" s="256"/>
      <c r="BD86" s="260"/>
      <c r="BE86" s="295"/>
      <c r="BF86" s="307"/>
    </row>
    <row r="87" spans="1:59" ht="24" customHeight="1">
      <c r="B87" s="621"/>
      <c r="C87" s="426" t="s">
        <v>187</v>
      </c>
      <c r="D87" s="610"/>
      <c r="E87" s="289"/>
      <c r="F87" s="394" t="s">
        <v>142</v>
      </c>
      <c r="G87" s="214">
        <v>3</v>
      </c>
      <c r="H87" s="616" t="s">
        <v>177</v>
      </c>
      <c r="I87" s="617"/>
      <c r="J87" s="617"/>
      <c r="K87" s="618"/>
      <c r="L87" s="142">
        <f t="shared" si="72"/>
        <v>8</v>
      </c>
      <c r="M87" s="446">
        <f t="shared" si="72"/>
        <v>0</v>
      </c>
      <c r="N87" s="446">
        <f t="shared" si="72"/>
        <v>0</v>
      </c>
      <c r="O87" s="447">
        <f t="shared" si="72"/>
        <v>16</v>
      </c>
      <c r="P87" s="143">
        <f t="shared" si="73"/>
        <v>24</v>
      </c>
      <c r="Q87" s="80">
        <f t="shared" si="72"/>
        <v>3</v>
      </c>
      <c r="R87" s="273"/>
      <c r="S87" s="274"/>
      <c r="T87" s="274"/>
      <c r="U87" s="275"/>
      <c r="V87" s="297"/>
      <c r="W87" s="273"/>
      <c r="X87" s="274"/>
      <c r="Y87" s="274"/>
      <c r="Z87" s="275"/>
      <c r="AA87" s="297"/>
      <c r="AB87" s="273"/>
      <c r="AC87" s="274"/>
      <c r="AD87" s="274"/>
      <c r="AE87" s="275"/>
      <c r="AF87" s="297"/>
      <c r="AG87" s="273"/>
      <c r="AH87" s="274"/>
      <c r="AI87" s="274"/>
      <c r="AJ87" s="275"/>
      <c r="AK87" s="297"/>
      <c r="AL87" s="273"/>
      <c r="AM87" s="274"/>
      <c r="AN87" s="274"/>
      <c r="AO87" s="275"/>
      <c r="AP87" s="297"/>
      <c r="AQ87" s="273"/>
      <c r="AR87" s="274"/>
      <c r="AS87" s="274"/>
      <c r="AT87" s="275"/>
      <c r="AU87" s="297"/>
      <c r="AV87" s="273"/>
      <c r="AW87" s="274"/>
      <c r="AX87" s="274"/>
      <c r="AY87" s="278"/>
      <c r="AZ87" s="297"/>
      <c r="BA87" s="182">
        <v>8</v>
      </c>
      <c r="BB87" s="183"/>
      <c r="BC87" s="183"/>
      <c r="BD87" s="184">
        <v>16</v>
      </c>
      <c r="BE87" s="297">
        <v>3</v>
      </c>
      <c r="BF87" s="307"/>
    </row>
    <row r="88" spans="1:59" ht="24" customHeight="1">
      <c r="B88" s="622" t="s">
        <v>155</v>
      </c>
      <c r="C88" s="421" t="s">
        <v>161</v>
      </c>
      <c r="D88" s="597"/>
      <c r="E88" s="289"/>
      <c r="F88" s="615" t="s">
        <v>179</v>
      </c>
      <c r="G88" s="214">
        <v>1</v>
      </c>
      <c r="H88" s="616" t="s">
        <v>203</v>
      </c>
      <c r="I88" s="617"/>
      <c r="J88" s="617"/>
      <c r="K88" s="618"/>
      <c r="L88" s="268"/>
      <c r="M88" s="269"/>
      <c r="N88" s="269"/>
      <c r="O88" s="270"/>
      <c r="P88" s="380"/>
      <c r="Q88" s="381"/>
      <c r="R88" s="269"/>
      <c r="S88" s="269"/>
      <c r="T88" s="269"/>
      <c r="U88" s="270"/>
      <c r="V88" s="294"/>
      <c r="W88" s="271"/>
      <c r="X88" s="269"/>
      <c r="Y88" s="269"/>
      <c r="Z88" s="270"/>
      <c r="AA88" s="294"/>
      <c r="AB88" s="271"/>
      <c r="AC88" s="269"/>
      <c r="AD88" s="269"/>
      <c r="AE88" s="270"/>
      <c r="AF88" s="294"/>
      <c r="AG88" s="271"/>
      <c r="AH88" s="269"/>
      <c r="AI88" s="269"/>
      <c r="AJ88" s="270"/>
      <c r="AK88" s="294"/>
      <c r="AL88" s="271"/>
      <c r="AM88" s="269"/>
      <c r="AN88" s="269"/>
      <c r="AO88" s="270"/>
      <c r="AP88" s="294"/>
      <c r="AQ88" s="271"/>
      <c r="AR88" s="269"/>
      <c r="AS88" s="269"/>
      <c r="AT88" s="270"/>
      <c r="AU88" s="294"/>
      <c r="AV88" s="271"/>
      <c r="AW88" s="269"/>
      <c r="AX88" s="269"/>
      <c r="AY88" s="272"/>
      <c r="AZ88" s="294"/>
      <c r="BA88" s="271"/>
      <c r="BB88" s="269"/>
      <c r="BC88" s="269"/>
      <c r="BD88" s="272"/>
      <c r="BE88" s="294"/>
      <c r="BF88" s="307"/>
    </row>
    <row r="89" spans="1:59" ht="24" customHeight="1">
      <c r="B89" s="622"/>
      <c r="C89" s="421" t="s">
        <v>161</v>
      </c>
      <c r="D89" s="597"/>
      <c r="E89" s="289"/>
      <c r="F89" s="614"/>
      <c r="G89" s="214">
        <v>2</v>
      </c>
      <c r="H89" s="616" t="s">
        <v>204</v>
      </c>
      <c r="I89" s="617"/>
      <c r="J89" s="617"/>
      <c r="K89" s="618"/>
      <c r="L89" s="261"/>
      <c r="M89" s="256"/>
      <c r="N89" s="256"/>
      <c r="O89" s="257"/>
      <c r="P89" s="258"/>
      <c r="Q89" s="292"/>
      <c r="R89" s="262"/>
      <c r="S89" s="252"/>
      <c r="T89" s="252"/>
      <c r="U89" s="253"/>
      <c r="V89" s="296"/>
      <c r="W89" s="251"/>
      <c r="X89" s="252"/>
      <c r="Y89" s="252"/>
      <c r="Z89" s="253"/>
      <c r="AA89" s="296"/>
      <c r="AB89" s="251"/>
      <c r="AC89" s="252"/>
      <c r="AD89" s="252"/>
      <c r="AE89" s="253"/>
      <c r="AF89" s="296"/>
      <c r="AG89" s="251"/>
      <c r="AH89" s="252"/>
      <c r="AI89" s="252"/>
      <c r="AJ89" s="253"/>
      <c r="AK89" s="296"/>
      <c r="AL89" s="251"/>
      <c r="AM89" s="252"/>
      <c r="AN89" s="252"/>
      <c r="AO89" s="253"/>
      <c r="AP89" s="296"/>
      <c r="AQ89" s="251"/>
      <c r="AR89" s="252"/>
      <c r="AS89" s="252"/>
      <c r="AT89" s="253"/>
      <c r="AU89" s="296"/>
      <c r="AV89" s="251"/>
      <c r="AW89" s="252"/>
      <c r="AX89" s="252"/>
      <c r="AY89" s="254"/>
      <c r="AZ89" s="296"/>
      <c r="BA89" s="251"/>
      <c r="BB89" s="252"/>
      <c r="BC89" s="252"/>
      <c r="BD89" s="254"/>
      <c r="BE89" s="296"/>
      <c r="BF89" s="307"/>
    </row>
    <row r="90" spans="1:59" ht="25.5" customHeight="1">
      <c r="B90" s="622"/>
      <c r="C90" s="421" t="s">
        <v>161</v>
      </c>
      <c r="D90" s="597"/>
      <c r="E90" s="289"/>
      <c r="F90" s="394" t="s">
        <v>142</v>
      </c>
      <c r="G90" s="255">
        <v>3</v>
      </c>
      <c r="H90" s="616" t="s">
        <v>205</v>
      </c>
      <c r="I90" s="617"/>
      <c r="J90" s="617"/>
      <c r="K90" s="618"/>
      <c r="L90" s="273"/>
      <c r="M90" s="274"/>
      <c r="N90" s="274"/>
      <c r="O90" s="275"/>
      <c r="P90" s="276"/>
      <c r="Q90" s="293"/>
      <c r="R90" s="274"/>
      <c r="S90" s="274"/>
      <c r="T90" s="274"/>
      <c r="U90" s="275"/>
      <c r="V90" s="297"/>
      <c r="W90" s="273"/>
      <c r="X90" s="274"/>
      <c r="Y90" s="274"/>
      <c r="Z90" s="275"/>
      <c r="AA90" s="297"/>
      <c r="AB90" s="273"/>
      <c r="AC90" s="274"/>
      <c r="AD90" s="274"/>
      <c r="AE90" s="275"/>
      <c r="AF90" s="297"/>
      <c r="AG90" s="273"/>
      <c r="AH90" s="274"/>
      <c r="AI90" s="274"/>
      <c r="AJ90" s="275"/>
      <c r="AK90" s="297"/>
      <c r="AL90" s="273"/>
      <c r="AM90" s="274"/>
      <c r="AN90" s="274"/>
      <c r="AO90" s="275"/>
      <c r="AP90" s="297"/>
      <c r="AQ90" s="273"/>
      <c r="AR90" s="274"/>
      <c r="AS90" s="274"/>
      <c r="AT90" s="275"/>
      <c r="AU90" s="297"/>
      <c r="AV90" s="273"/>
      <c r="AW90" s="274"/>
      <c r="AX90" s="274"/>
      <c r="AY90" s="278"/>
      <c r="AZ90" s="297"/>
      <c r="BA90" s="273"/>
      <c r="BB90" s="274"/>
      <c r="BC90" s="274"/>
      <c r="BD90" s="278"/>
      <c r="BE90" s="297"/>
      <c r="BF90" s="307"/>
    </row>
    <row r="91" spans="1:59" ht="24" customHeight="1">
      <c r="B91" s="621" t="s">
        <v>153</v>
      </c>
      <c r="C91" s="425" t="s">
        <v>159</v>
      </c>
      <c r="D91" s="610"/>
      <c r="E91" s="289"/>
      <c r="F91" s="615" t="s">
        <v>181</v>
      </c>
      <c r="G91" s="214">
        <v>1</v>
      </c>
      <c r="H91" s="616" t="s">
        <v>200</v>
      </c>
      <c r="I91" s="617"/>
      <c r="J91" s="617"/>
      <c r="K91" s="618"/>
      <c r="L91" s="271"/>
      <c r="M91" s="269"/>
      <c r="N91" s="269"/>
      <c r="O91" s="270"/>
      <c r="P91" s="380"/>
      <c r="Q91" s="382"/>
      <c r="R91" s="269"/>
      <c r="S91" s="269"/>
      <c r="T91" s="269"/>
      <c r="U91" s="270"/>
      <c r="V91" s="294"/>
      <c r="W91" s="271"/>
      <c r="X91" s="269"/>
      <c r="Y91" s="269"/>
      <c r="Z91" s="270"/>
      <c r="AA91" s="294"/>
      <c r="AB91" s="271"/>
      <c r="AC91" s="269"/>
      <c r="AD91" s="269"/>
      <c r="AE91" s="270"/>
      <c r="AF91" s="294"/>
      <c r="AG91" s="271"/>
      <c r="AH91" s="269"/>
      <c r="AI91" s="269"/>
      <c r="AJ91" s="270"/>
      <c r="AK91" s="294"/>
      <c r="AL91" s="271"/>
      <c r="AM91" s="269"/>
      <c r="AN91" s="269"/>
      <c r="AO91" s="270"/>
      <c r="AP91" s="294"/>
      <c r="AQ91" s="271"/>
      <c r="AR91" s="269"/>
      <c r="AS91" s="269"/>
      <c r="AT91" s="270"/>
      <c r="AU91" s="294"/>
      <c r="AV91" s="271"/>
      <c r="AW91" s="269"/>
      <c r="AX91" s="269"/>
      <c r="AY91" s="272"/>
      <c r="AZ91" s="294"/>
      <c r="BA91" s="271"/>
      <c r="BB91" s="269"/>
      <c r="BC91" s="269"/>
      <c r="BD91" s="272"/>
      <c r="BE91" s="294"/>
      <c r="BF91" s="307"/>
    </row>
    <row r="92" spans="1:59" ht="24" customHeight="1">
      <c r="B92" s="621"/>
      <c r="C92" s="421" t="s">
        <v>159</v>
      </c>
      <c r="D92" s="610"/>
      <c r="E92" s="289"/>
      <c r="F92" s="614"/>
      <c r="G92" s="214">
        <v>2</v>
      </c>
      <c r="H92" s="616" t="s">
        <v>182</v>
      </c>
      <c r="I92" s="617"/>
      <c r="J92" s="617"/>
      <c r="K92" s="618"/>
      <c r="L92" s="259"/>
      <c r="M92" s="256"/>
      <c r="N92" s="256"/>
      <c r="O92" s="257"/>
      <c r="P92" s="258"/>
      <c r="Q92" s="292"/>
      <c r="R92" s="256"/>
      <c r="S92" s="256"/>
      <c r="T92" s="256"/>
      <c r="U92" s="257"/>
      <c r="V92" s="295"/>
      <c r="W92" s="259"/>
      <c r="X92" s="256"/>
      <c r="Y92" s="256"/>
      <c r="Z92" s="257"/>
      <c r="AA92" s="295"/>
      <c r="AB92" s="259"/>
      <c r="AC92" s="256"/>
      <c r="AD92" s="256"/>
      <c r="AE92" s="257"/>
      <c r="AF92" s="295"/>
      <c r="AG92" s="259"/>
      <c r="AH92" s="256"/>
      <c r="AI92" s="256"/>
      <c r="AJ92" s="257"/>
      <c r="AK92" s="295"/>
      <c r="AL92" s="259"/>
      <c r="AM92" s="256"/>
      <c r="AN92" s="256"/>
      <c r="AO92" s="257"/>
      <c r="AP92" s="295"/>
      <c r="AQ92" s="259"/>
      <c r="AR92" s="256"/>
      <c r="AS92" s="256"/>
      <c r="AT92" s="257"/>
      <c r="AU92" s="295"/>
      <c r="AV92" s="259"/>
      <c r="AW92" s="256"/>
      <c r="AX92" s="256"/>
      <c r="AY92" s="260"/>
      <c r="AZ92" s="295"/>
      <c r="BA92" s="259"/>
      <c r="BB92" s="256"/>
      <c r="BC92" s="256"/>
      <c r="BD92" s="260"/>
      <c r="BE92" s="295"/>
      <c r="BF92" s="307"/>
    </row>
    <row r="93" spans="1:59" ht="24" customHeight="1">
      <c r="B93" s="621"/>
      <c r="C93" s="426" t="s">
        <v>159</v>
      </c>
      <c r="D93" s="610"/>
      <c r="E93" s="289"/>
      <c r="F93" s="394" t="s">
        <v>142</v>
      </c>
      <c r="G93" s="214">
        <v>3</v>
      </c>
      <c r="H93" s="616" t="s">
        <v>201</v>
      </c>
      <c r="I93" s="617"/>
      <c r="J93" s="617"/>
      <c r="K93" s="618"/>
      <c r="L93" s="273"/>
      <c r="M93" s="274"/>
      <c r="N93" s="274"/>
      <c r="O93" s="275"/>
      <c r="P93" s="276"/>
      <c r="Q93" s="293"/>
      <c r="R93" s="274"/>
      <c r="S93" s="274"/>
      <c r="T93" s="274"/>
      <c r="U93" s="275"/>
      <c r="V93" s="297"/>
      <c r="W93" s="277"/>
      <c r="X93" s="274"/>
      <c r="Y93" s="274"/>
      <c r="Z93" s="275"/>
      <c r="AA93" s="297"/>
      <c r="AB93" s="273"/>
      <c r="AC93" s="274"/>
      <c r="AD93" s="274"/>
      <c r="AE93" s="275"/>
      <c r="AF93" s="297"/>
      <c r="AG93" s="273"/>
      <c r="AH93" s="274"/>
      <c r="AI93" s="274"/>
      <c r="AJ93" s="275"/>
      <c r="AK93" s="297"/>
      <c r="AL93" s="273"/>
      <c r="AM93" s="274"/>
      <c r="AN93" s="274"/>
      <c r="AO93" s="275"/>
      <c r="AP93" s="297"/>
      <c r="AQ93" s="273"/>
      <c r="AR93" s="274"/>
      <c r="AS93" s="274"/>
      <c r="AT93" s="275"/>
      <c r="AU93" s="297"/>
      <c r="AV93" s="273"/>
      <c r="AW93" s="274"/>
      <c r="AX93" s="274"/>
      <c r="AY93" s="278"/>
      <c r="AZ93" s="297"/>
      <c r="BA93" s="273"/>
      <c r="BB93" s="274"/>
      <c r="BC93" s="274"/>
      <c r="BD93" s="278"/>
      <c r="BE93" s="297"/>
      <c r="BF93" s="307"/>
    </row>
    <row r="94" spans="1:59" ht="3.75" customHeight="1">
      <c r="B94" s="415"/>
      <c r="C94" s="417"/>
      <c r="D94" s="597"/>
      <c r="E94" s="395"/>
      <c r="F94" s="361"/>
      <c r="G94" s="310"/>
      <c r="H94" s="361"/>
      <c r="I94" s="361"/>
      <c r="J94" s="361"/>
      <c r="K94" s="361"/>
      <c r="L94" s="309"/>
      <c r="M94" s="309"/>
      <c r="N94" s="309"/>
      <c r="O94" s="309"/>
      <c r="P94" s="309"/>
      <c r="Q94" s="378"/>
      <c r="R94" s="309"/>
      <c r="S94" s="309"/>
      <c r="T94" s="309"/>
      <c r="U94" s="309"/>
      <c r="V94" s="309"/>
      <c r="W94" s="309"/>
      <c r="X94" s="309"/>
      <c r="Y94" s="309"/>
      <c r="Z94" s="309"/>
      <c r="AA94" s="309"/>
      <c r="AB94" s="309"/>
      <c r="AC94" s="309"/>
      <c r="AD94" s="309"/>
      <c r="AE94" s="309"/>
      <c r="AF94" s="309"/>
      <c r="AG94" s="309"/>
      <c r="AH94" s="309"/>
      <c r="AI94" s="309"/>
      <c r="AJ94" s="309"/>
      <c r="AK94" s="309"/>
      <c r="AL94" s="309"/>
      <c r="AM94" s="309"/>
      <c r="AN94" s="309"/>
      <c r="AO94" s="309"/>
      <c r="AP94" s="309"/>
      <c r="AQ94" s="309"/>
      <c r="AR94" s="309"/>
      <c r="AS94" s="309"/>
      <c r="AT94" s="309"/>
      <c r="AU94" s="309"/>
      <c r="AV94" s="309"/>
      <c r="AW94" s="309"/>
      <c r="AX94" s="309"/>
      <c r="AY94" s="309"/>
      <c r="AZ94" s="309"/>
      <c r="BA94" s="309"/>
      <c r="BB94" s="309"/>
      <c r="BC94" s="309"/>
      <c r="BD94" s="309"/>
      <c r="BE94" s="362"/>
      <c r="BF94" s="307"/>
    </row>
    <row r="95" spans="1:59" ht="24.75" customHeight="1">
      <c r="B95" s="623"/>
      <c r="C95" s="619"/>
      <c r="D95" s="597"/>
      <c r="E95" s="291"/>
      <c r="F95" s="611" t="s">
        <v>183</v>
      </c>
      <c r="G95" s="392">
        <v>1</v>
      </c>
      <c r="H95" s="389" t="s">
        <v>92</v>
      </c>
      <c r="I95" s="390"/>
      <c r="J95" s="390"/>
      <c r="K95" s="391"/>
      <c r="L95" s="34">
        <f t="shared" ref="L95:L97" si="74">SUM(R95,W95,AB95,AG95,AL95,AQ95,AV95,BA95)</f>
        <v>0</v>
      </c>
      <c r="M95" s="444">
        <f t="shared" ref="M95:M97" si="75">SUM(S95,X95,AC95,AH95,AM95,AR95,AW95,BB95)</f>
        <v>0</v>
      </c>
      <c r="N95" s="444">
        <f t="shared" ref="N95:N97" si="76">SUM(T95,Y95,AD95,AI95,AN95,AS95,AX95,BC95)</f>
        <v>0</v>
      </c>
      <c r="O95" s="445">
        <f t="shared" ref="O95:O97" si="77">SUM(U95,Z95,AE95,AJ95,AO95,AT95,AY95,BD95)</f>
        <v>0</v>
      </c>
      <c r="P95" s="448">
        <f t="shared" ref="P95:P97" si="78">SUM(L95:O95)</f>
        <v>0</v>
      </c>
      <c r="Q95" s="14">
        <f t="shared" ref="Q95:Q97" si="79">SUM(V95,AA95,AF95,AK95,AP95,AU95,AZ95,BE95)</f>
        <v>6</v>
      </c>
      <c r="R95" s="167"/>
      <c r="S95" s="165"/>
      <c r="T95" s="165"/>
      <c r="U95" s="166"/>
      <c r="V95" s="79"/>
      <c r="W95" s="78"/>
      <c r="X95" s="279"/>
      <c r="Y95" s="279"/>
      <c r="Z95" s="280"/>
      <c r="AA95" s="79"/>
      <c r="AB95" s="78"/>
      <c r="AC95" s="279"/>
      <c r="AD95" s="279"/>
      <c r="AE95" s="280"/>
      <c r="AF95" s="79"/>
      <c r="AG95" s="78"/>
      <c r="AH95" s="279"/>
      <c r="AI95" s="279"/>
      <c r="AJ95" s="280"/>
      <c r="AK95" s="79"/>
      <c r="AL95" s="78"/>
      <c r="AM95" s="279"/>
      <c r="AN95" s="279"/>
      <c r="AO95" s="280"/>
      <c r="AP95" s="79"/>
      <c r="AQ95" s="78"/>
      <c r="AR95" s="279"/>
      <c r="AS95" s="279"/>
      <c r="AT95" s="280"/>
      <c r="AU95" s="79"/>
      <c r="AV95" s="78"/>
      <c r="AW95" s="279"/>
      <c r="AX95" s="279"/>
      <c r="AY95" s="281"/>
      <c r="AZ95" s="79">
        <v>6</v>
      </c>
      <c r="BA95" s="78"/>
      <c r="BB95" s="279"/>
      <c r="BC95" s="279"/>
      <c r="BD95" s="281"/>
      <c r="BE95" s="79"/>
      <c r="BF95" s="307"/>
    </row>
    <row r="96" spans="1:59" ht="24.75" customHeight="1">
      <c r="B96" s="623"/>
      <c r="C96" s="619"/>
      <c r="D96" s="597"/>
      <c r="E96" s="401"/>
      <c r="F96" s="612"/>
      <c r="G96" s="405">
        <v>2</v>
      </c>
      <c r="H96" s="406" t="s">
        <v>202</v>
      </c>
      <c r="I96" s="407"/>
      <c r="J96" s="407"/>
      <c r="K96" s="408"/>
      <c r="L96" s="34">
        <f t="shared" si="74"/>
        <v>0</v>
      </c>
      <c r="M96" s="444">
        <f t="shared" si="75"/>
        <v>0</v>
      </c>
      <c r="N96" s="444">
        <f t="shared" si="76"/>
        <v>0</v>
      </c>
      <c r="O96" s="445">
        <f t="shared" si="77"/>
        <v>8</v>
      </c>
      <c r="P96" s="448">
        <f t="shared" si="78"/>
        <v>8</v>
      </c>
      <c r="Q96" s="14">
        <f t="shared" si="79"/>
        <v>1</v>
      </c>
      <c r="R96" s="141"/>
      <c r="S96" s="69"/>
      <c r="T96" s="69"/>
      <c r="U96" s="140"/>
      <c r="V96" s="61"/>
      <c r="W96" s="62"/>
      <c r="X96" s="409"/>
      <c r="Y96" s="409"/>
      <c r="Z96" s="410"/>
      <c r="AA96" s="61"/>
      <c r="AB96" s="62"/>
      <c r="AC96" s="409"/>
      <c r="AD96" s="409"/>
      <c r="AE96" s="410"/>
      <c r="AF96" s="61"/>
      <c r="AG96" s="62"/>
      <c r="AH96" s="409"/>
      <c r="AI96" s="409"/>
      <c r="AJ96" s="410"/>
      <c r="AK96" s="61"/>
      <c r="AL96" s="62"/>
      <c r="AM96" s="409"/>
      <c r="AN96" s="409"/>
      <c r="AO96" s="410"/>
      <c r="AP96" s="61"/>
      <c r="AQ96" s="62"/>
      <c r="AR96" s="409"/>
      <c r="AS96" s="409"/>
      <c r="AT96" s="410">
        <v>8</v>
      </c>
      <c r="AU96" s="61">
        <v>1</v>
      </c>
      <c r="AV96" s="62"/>
      <c r="AW96" s="409"/>
      <c r="AX96" s="410"/>
      <c r="AY96" s="411"/>
      <c r="AZ96" s="412"/>
      <c r="BA96" s="62"/>
      <c r="BB96" s="409"/>
      <c r="BC96" s="409"/>
      <c r="BD96" s="411"/>
      <c r="BE96" s="412"/>
      <c r="BF96" s="307"/>
    </row>
    <row r="97" spans="1:58" ht="25" customHeight="1">
      <c r="B97" s="624"/>
      <c r="C97" s="620"/>
      <c r="D97" s="597"/>
      <c r="E97" s="289"/>
      <c r="F97" s="613"/>
      <c r="G97" s="393">
        <v>3</v>
      </c>
      <c r="H97" s="363" t="s">
        <v>144</v>
      </c>
      <c r="I97" s="364"/>
      <c r="J97" s="364"/>
      <c r="K97" s="365"/>
      <c r="L97" s="34">
        <f t="shared" si="74"/>
        <v>0</v>
      </c>
      <c r="M97" s="444">
        <f t="shared" si="75"/>
        <v>0</v>
      </c>
      <c r="N97" s="444">
        <f t="shared" si="76"/>
        <v>0</v>
      </c>
      <c r="O97" s="445">
        <f t="shared" si="77"/>
        <v>24</v>
      </c>
      <c r="P97" s="448">
        <f t="shared" si="78"/>
        <v>24</v>
      </c>
      <c r="Q97" s="14">
        <f t="shared" si="79"/>
        <v>20</v>
      </c>
      <c r="R97" s="72"/>
      <c r="S97" s="66"/>
      <c r="T97" s="66"/>
      <c r="U97" s="29"/>
      <c r="V97" s="64"/>
      <c r="W97" s="72"/>
      <c r="X97" s="66"/>
      <c r="Y97" s="66"/>
      <c r="Z97" s="29"/>
      <c r="AA97" s="64"/>
      <c r="AB97" s="72"/>
      <c r="AC97" s="66"/>
      <c r="AD97" s="66"/>
      <c r="AE97" s="29"/>
      <c r="AF97" s="64"/>
      <c r="AG97" s="72"/>
      <c r="AH97" s="66"/>
      <c r="AI97" s="66"/>
      <c r="AJ97" s="29"/>
      <c r="AK97" s="64"/>
      <c r="AL97" s="72"/>
      <c r="AM97" s="66"/>
      <c r="AN97" s="66"/>
      <c r="AO97" s="29"/>
      <c r="AP97" s="64"/>
      <c r="AQ97" s="72"/>
      <c r="AR97" s="66"/>
      <c r="AS97" s="66"/>
      <c r="AT97" s="29"/>
      <c r="AU97" s="64"/>
      <c r="AV97" s="72"/>
      <c r="AW97" s="66"/>
      <c r="AX97" s="29"/>
      <c r="AY97" s="366">
        <v>8</v>
      </c>
      <c r="AZ97" s="367"/>
      <c r="BA97" s="72"/>
      <c r="BB97" s="66"/>
      <c r="BC97" s="66"/>
      <c r="BD97" s="496">
        <v>16</v>
      </c>
      <c r="BE97" s="80">
        <v>20</v>
      </c>
      <c r="BF97" s="307"/>
    </row>
    <row r="98" spans="1:58" ht="4.5" customHeight="1">
      <c r="B98" s="374"/>
      <c r="C98" s="374"/>
      <c r="D98" s="375"/>
      <c r="E98" s="375"/>
      <c r="F98" s="376"/>
      <c r="G98" s="376"/>
      <c r="H98" s="376"/>
      <c r="I98" s="376"/>
      <c r="J98" s="376"/>
      <c r="K98" s="376"/>
      <c r="L98" s="309"/>
      <c r="M98" s="309"/>
      <c r="N98" s="309"/>
      <c r="O98" s="309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65"/>
      <c r="AH98" s="265"/>
      <c r="AI98" s="265"/>
      <c r="AJ98" s="265"/>
      <c r="AK98" s="265"/>
      <c r="AL98" s="265"/>
      <c r="AM98" s="265"/>
      <c r="AN98" s="265"/>
      <c r="AO98" s="265"/>
      <c r="AP98" s="265"/>
      <c r="AQ98" s="265"/>
      <c r="AR98" s="265"/>
      <c r="AS98" s="265"/>
      <c r="AT98" s="265"/>
      <c r="AU98" s="265"/>
      <c r="AV98" s="265"/>
      <c r="AW98" s="265"/>
      <c r="AX98" s="265"/>
      <c r="AY98" s="368"/>
      <c r="AZ98" s="265"/>
      <c r="BA98" s="265"/>
      <c r="BB98" s="265"/>
      <c r="BC98" s="265"/>
      <c r="BD98" s="265"/>
      <c r="BE98" s="265"/>
    </row>
    <row r="99" spans="1:58" ht="25" customHeight="1">
      <c r="A99" s="379"/>
      <c r="B99" s="670" t="s">
        <v>211</v>
      </c>
      <c r="C99" s="671"/>
      <c r="D99" s="671"/>
      <c r="E99" s="671"/>
      <c r="F99" s="671"/>
      <c r="G99" s="671"/>
      <c r="H99" s="671"/>
      <c r="I99" s="671"/>
      <c r="J99" s="671"/>
      <c r="K99" s="672"/>
      <c r="L99" s="22">
        <f>L8+L20+L39+L60+L83+SUM(L95:L97)</f>
        <v>656</v>
      </c>
      <c r="M99" s="481">
        <f>M8+M20+M39+M60+M83+SUM(M95:M97)</f>
        <v>216</v>
      </c>
      <c r="N99" s="481">
        <f>N8+N20+N39+N60+N83+SUM(N95:N97)</f>
        <v>400</v>
      </c>
      <c r="O99" s="482">
        <f>O8+O20+O39+O60+O83+SUM(O95:O97)</f>
        <v>256</v>
      </c>
      <c r="P99" s="669">
        <f>SUM(L99:O99)</f>
        <v>1528</v>
      </c>
      <c r="Q99" s="666">
        <f>Q8+Q20+Q39+Q60+Q83+SUM(Q95:Q97)</f>
        <v>240</v>
      </c>
      <c r="R99" s="22">
        <f>(SUM(R10:R18,R22:R37,R41:R58,R62:R81,R83,R95:R97))/8</f>
        <v>15</v>
      </c>
      <c r="S99" s="481">
        <f t="shared" ref="S99:U99" si="80">(SUM(S10:S18,S22:S37,S41:S58,S62:S81,S83,S95:S97))/8</f>
        <v>7</v>
      </c>
      <c r="T99" s="481">
        <f t="shared" si="80"/>
        <v>2</v>
      </c>
      <c r="U99" s="482">
        <f t="shared" si="80"/>
        <v>2</v>
      </c>
      <c r="V99" s="659">
        <f>V8+V20+V39+V60+V83+SUM(V95:V97)</f>
        <v>30</v>
      </c>
      <c r="W99" s="22">
        <f>(SUM(W10:W18,W22:W37,W41:W58,W62:W81,W83,W95:W97))/8</f>
        <v>11</v>
      </c>
      <c r="X99" s="481">
        <f t="shared" ref="X99:Z99" si="81">(SUM(X10:X18,X22:X37,X41:X58,X62:X81,X83,X95:X97))/8</f>
        <v>6</v>
      </c>
      <c r="Y99" s="481">
        <f t="shared" si="81"/>
        <v>8</v>
      </c>
      <c r="Z99" s="482">
        <f t="shared" si="81"/>
        <v>2</v>
      </c>
      <c r="AA99" s="659">
        <f>AA8+AA20+AA39+AA60+AA83+SUM(AA95:AA97)</f>
        <v>30</v>
      </c>
      <c r="AB99" s="22">
        <f>(SUM(AB10:AB18,AB22:AB37,AB41:AB58,AB62:AB81,AB83,AB95:AB97))/8</f>
        <v>13</v>
      </c>
      <c r="AC99" s="481">
        <f t="shared" ref="AC99:AE99" si="82">(SUM(AC10:AC18,AC22:AC37,AC41:AC58,AC62:AC81,AC83,AC95:AC97))/8</f>
        <v>9</v>
      </c>
      <c r="AD99" s="481">
        <f t="shared" si="82"/>
        <v>4</v>
      </c>
      <c r="AE99" s="482">
        <f t="shared" si="82"/>
        <v>0</v>
      </c>
      <c r="AF99" s="659">
        <f>AF8+AF20+AF39+AF60+AF83+SUM(AF95:AF97)</f>
        <v>30</v>
      </c>
      <c r="AG99" s="22">
        <f>(SUM(AG10:AG18,AG22:AG37,AG41:AG58,AG62:AG81,AG83,AG95:AG97))/8</f>
        <v>8</v>
      </c>
      <c r="AH99" s="481">
        <f t="shared" ref="AH99:AJ99" si="83">(SUM(AH10:AH18,AH22:AH37,AH41:AH58,AH62:AH81,AH83,AH95:AH97))/8</f>
        <v>2</v>
      </c>
      <c r="AI99" s="481">
        <f t="shared" si="83"/>
        <v>10</v>
      </c>
      <c r="AJ99" s="482">
        <f t="shared" si="83"/>
        <v>6</v>
      </c>
      <c r="AK99" s="659">
        <f>AK8+AK20+AK39+AK60+AK83+SUM(AK95:AK97)</f>
        <v>30</v>
      </c>
      <c r="AL99" s="22">
        <f>(SUM(AL10:AL18,AL22:AL37,AL41:AL58,AL62:AL81,AL83,AL95:AL97))/8</f>
        <v>11</v>
      </c>
      <c r="AM99" s="481">
        <f t="shared" ref="AM99:AO99" si="84">(SUM(AM10:AM18,AM22:AM37,AM41:AM58,AM62:AM81,AM83,AM95:AM97))/8</f>
        <v>1</v>
      </c>
      <c r="AN99" s="481">
        <f t="shared" si="84"/>
        <v>10</v>
      </c>
      <c r="AO99" s="482">
        <f t="shared" si="84"/>
        <v>4</v>
      </c>
      <c r="AP99" s="659">
        <f>AP8+AP20+AP39+AP60+AP83+SUM(AP95:AP97)</f>
        <v>29</v>
      </c>
      <c r="AQ99" s="22">
        <f>(SUM(AQ10:AQ18,AQ22:AQ37,AQ41:AQ58,AQ62:AQ81,AQ83,AQ95:AQ97))/8</f>
        <v>13</v>
      </c>
      <c r="AR99" s="481">
        <f t="shared" ref="AR99:AT99" si="85">(SUM(AR10:AR18,AR22:AR37,AR41:AR58,AR62:AR81,AR83,AR95:AR97))/8</f>
        <v>2</v>
      </c>
      <c r="AS99" s="481">
        <f t="shared" si="85"/>
        <v>8</v>
      </c>
      <c r="AT99" s="482">
        <f t="shared" si="85"/>
        <v>3</v>
      </c>
      <c r="AU99" s="659">
        <f>AU8+AU20+AU39+AU60+AU83+SUM(AU95:AU97)</f>
        <v>31</v>
      </c>
      <c r="AV99" s="22">
        <f>(SUM(AV10:AV18,AV22:AV37,AV41:AV58,AV62:AV81,AV83,AV95:AV97))/8</f>
        <v>9</v>
      </c>
      <c r="AW99" s="481">
        <f t="shared" ref="AW99:AY99" si="86">(SUM(AW10:AW18,AW22:AW37,AW41:AW58,AW62:AW81,AW83,AW95:AW97))/8</f>
        <v>0</v>
      </c>
      <c r="AX99" s="481">
        <f t="shared" si="86"/>
        <v>8</v>
      </c>
      <c r="AY99" s="482">
        <f t="shared" si="86"/>
        <v>7</v>
      </c>
      <c r="AZ99" s="659">
        <f>AZ8+AZ20+AZ39+AZ60+AZ83+SUM(AZ95:AZ97)</f>
        <v>30</v>
      </c>
      <c r="BA99" s="22">
        <f>(SUM(BA10:BA18,BA22:BA37,BA41:BA58,BA62:BA81,BA83,BA95:BA97))/8</f>
        <v>2</v>
      </c>
      <c r="BB99" s="481">
        <f t="shared" ref="BB99:BD99" si="87">(SUM(BB10:BB18,BB22:BB37,BB41:BB58,BB62:BB81,BB83,BB95:BB97))/8</f>
        <v>0</v>
      </c>
      <c r="BC99" s="481">
        <f t="shared" si="87"/>
        <v>0</v>
      </c>
      <c r="BD99" s="482">
        <f t="shared" si="87"/>
        <v>8</v>
      </c>
      <c r="BE99" s="659">
        <f>BE8+BE20+BE39+BE60+BE83+SUM(BE95:BE97)</f>
        <v>30</v>
      </c>
    </row>
    <row r="100" spans="1:58" ht="25" customHeight="1">
      <c r="A100" s="379"/>
      <c r="B100" s="673" t="s">
        <v>192</v>
      </c>
      <c r="C100" s="674"/>
      <c r="D100" s="674"/>
      <c r="E100" s="674"/>
      <c r="F100" s="674"/>
      <c r="G100" s="674"/>
      <c r="H100" s="674"/>
      <c r="I100" s="674"/>
      <c r="J100" s="674"/>
      <c r="K100" s="675"/>
      <c r="L100" s="668" t="str">
        <f>CONCATENATE(CEILING(SUM(R100:BD100),3)," godz. x ",tyg," tygodni")</f>
        <v>192 godz. x 15 tygodni</v>
      </c>
      <c r="M100" s="512"/>
      <c r="N100" s="512"/>
      <c r="O100" s="512"/>
      <c r="P100" s="526"/>
      <c r="Q100" s="667"/>
      <c r="R100" s="656">
        <f>SUM(R99:U99)</f>
        <v>26</v>
      </c>
      <c r="S100" s="657"/>
      <c r="T100" s="657"/>
      <c r="U100" s="658"/>
      <c r="V100" s="538"/>
      <c r="W100" s="656">
        <f>SUM(W99:Z99)</f>
        <v>27</v>
      </c>
      <c r="X100" s="657"/>
      <c r="Y100" s="657"/>
      <c r="Z100" s="658"/>
      <c r="AA100" s="538"/>
      <c r="AB100" s="656">
        <f>SUM(AB99:AE99)</f>
        <v>26</v>
      </c>
      <c r="AC100" s="657"/>
      <c r="AD100" s="657"/>
      <c r="AE100" s="658"/>
      <c r="AF100" s="538"/>
      <c r="AG100" s="656">
        <f>SUM(AG99:AJ99)</f>
        <v>26</v>
      </c>
      <c r="AH100" s="657"/>
      <c r="AI100" s="657"/>
      <c r="AJ100" s="658"/>
      <c r="AK100" s="538"/>
      <c r="AL100" s="656">
        <f>SUM(AL99:AO99)</f>
        <v>26</v>
      </c>
      <c r="AM100" s="657"/>
      <c r="AN100" s="657"/>
      <c r="AO100" s="658"/>
      <c r="AP100" s="538"/>
      <c r="AQ100" s="656">
        <f>SUM(AQ99:AT99)</f>
        <v>26</v>
      </c>
      <c r="AR100" s="657"/>
      <c r="AS100" s="657"/>
      <c r="AT100" s="658"/>
      <c r="AU100" s="538"/>
      <c r="AV100" s="677">
        <f>SUM(AV99:AY99)</f>
        <v>24</v>
      </c>
      <c r="AW100" s="678"/>
      <c r="AX100" s="678"/>
      <c r="AY100" s="679"/>
      <c r="AZ100" s="538"/>
      <c r="BA100" s="677">
        <f>SUM(BA99:BD99)</f>
        <v>10</v>
      </c>
      <c r="BB100" s="678"/>
      <c r="BC100" s="678"/>
      <c r="BD100" s="679"/>
      <c r="BE100" s="538"/>
    </row>
    <row r="101" spans="1:58" ht="25" customHeight="1">
      <c r="A101" s="379"/>
      <c r="B101" s="607" t="s">
        <v>193</v>
      </c>
      <c r="C101" s="608"/>
      <c r="D101" s="608"/>
      <c r="E101" s="608"/>
      <c r="F101" s="608"/>
      <c r="G101" s="608"/>
      <c r="H101" s="608"/>
      <c r="I101" s="608"/>
      <c r="J101" s="608"/>
      <c r="K101" s="609"/>
      <c r="L101" s="57"/>
      <c r="M101" s="267"/>
      <c r="N101" s="44"/>
      <c r="O101" s="44"/>
      <c r="P101" s="44"/>
      <c r="Q101" s="44"/>
      <c r="R101" s="50">
        <v>3</v>
      </c>
      <c r="S101" s="57" t="s">
        <v>137</v>
      </c>
      <c r="T101" s="44"/>
      <c r="U101" s="44"/>
      <c r="V101" s="44"/>
      <c r="W101" s="50">
        <v>3</v>
      </c>
      <c r="X101" s="57" t="s">
        <v>137</v>
      </c>
      <c r="Y101" s="44"/>
      <c r="Z101" s="44"/>
      <c r="AA101" s="44"/>
      <c r="AB101" s="50">
        <v>4</v>
      </c>
      <c r="AC101" s="57" t="s">
        <v>137</v>
      </c>
      <c r="AD101" s="44"/>
      <c r="AE101" s="44"/>
      <c r="AF101" s="44"/>
      <c r="AG101" s="50">
        <v>3</v>
      </c>
      <c r="AH101" s="57" t="s">
        <v>137</v>
      </c>
      <c r="AI101" s="44"/>
      <c r="AJ101" s="44"/>
      <c r="AK101" s="44"/>
      <c r="AL101" s="50">
        <v>4</v>
      </c>
      <c r="AM101" s="57" t="s">
        <v>137</v>
      </c>
      <c r="AN101" s="44"/>
      <c r="AO101" s="44"/>
      <c r="AP101" s="44"/>
      <c r="AQ101" s="50">
        <v>3</v>
      </c>
      <c r="AR101" s="57" t="s">
        <v>137</v>
      </c>
      <c r="AS101" s="44"/>
      <c r="AT101" s="44"/>
      <c r="AU101" s="44"/>
      <c r="AV101" s="50">
        <v>1</v>
      </c>
      <c r="AW101" s="57" t="s">
        <v>137</v>
      </c>
      <c r="AX101" s="44"/>
      <c r="AY101" s="44"/>
      <c r="AZ101" s="44"/>
      <c r="BA101" s="50">
        <v>1</v>
      </c>
      <c r="BB101" s="57" t="s">
        <v>136</v>
      </c>
      <c r="BC101" s="60"/>
      <c r="BD101" s="60"/>
      <c r="BE101" s="60"/>
    </row>
    <row r="102" spans="1:58" ht="20.149999999999999" customHeight="1">
      <c r="F102" s="5"/>
      <c r="G102" s="5"/>
      <c r="H102" s="5"/>
      <c r="I102" s="5"/>
      <c r="J102" s="5"/>
      <c r="K102" s="222"/>
      <c r="L102" s="51">
        <f>L99/P99*100</f>
        <v>42.931937172774873</v>
      </c>
      <c r="M102" s="51">
        <f>M99/P99*100</f>
        <v>14.136125654450263</v>
      </c>
      <c r="N102" s="52">
        <f>N99/P99*100</f>
        <v>26.178010471204189</v>
      </c>
      <c r="O102" s="52">
        <f>O99/P99*100</f>
        <v>16.753926701570681</v>
      </c>
      <c r="P102" s="53">
        <f>SUM(L102:O102)</f>
        <v>100</v>
      </c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54"/>
      <c r="AY102" s="44"/>
      <c r="AZ102" s="44"/>
      <c r="BA102" s="60"/>
      <c r="BB102" s="60"/>
      <c r="BC102" s="60"/>
      <c r="BD102" s="60"/>
      <c r="BE102" s="60"/>
    </row>
    <row r="103" spans="1:58" ht="17.5">
      <c r="A103" s="1"/>
      <c r="B103" s="1"/>
      <c r="D103" s="1"/>
      <c r="E103" s="1"/>
      <c r="F103" s="5"/>
      <c r="G103" s="5"/>
      <c r="H103" s="5"/>
      <c r="I103" s="5"/>
      <c r="J103" s="5"/>
      <c r="K103" s="5"/>
      <c r="L103" s="676"/>
      <c r="M103" s="676"/>
      <c r="N103" s="676"/>
      <c r="O103" s="676"/>
      <c r="P103" s="676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369"/>
      <c r="AR103" s="369"/>
      <c r="AS103" s="369"/>
      <c r="AT103" s="369"/>
      <c r="AU103" s="44"/>
      <c r="AV103" s="44"/>
      <c r="AW103" s="44"/>
      <c r="AX103" s="54"/>
      <c r="AY103" s="44"/>
      <c r="AZ103" s="44"/>
      <c r="BA103" s="60"/>
      <c r="BB103" s="60"/>
      <c r="BC103" s="60"/>
      <c r="BD103" s="60"/>
      <c r="BE103" s="60"/>
    </row>
    <row r="104" spans="1:58" ht="18">
      <c r="A104" s="1"/>
      <c r="B104" s="1"/>
      <c r="D104" s="1"/>
      <c r="E104" s="1"/>
      <c r="L104" s="606"/>
      <c r="M104" s="606"/>
      <c r="N104" s="606"/>
      <c r="O104" s="606"/>
      <c r="P104" s="606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3"/>
      <c r="AQ104" s="28"/>
      <c r="AR104" s="370"/>
      <c r="AS104" s="369"/>
      <c r="AT104" s="369"/>
      <c r="AU104" s="44"/>
      <c r="AV104" s="44"/>
      <c r="AW104" s="44"/>
      <c r="AX104" s="44"/>
      <c r="AY104" s="44"/>
      <c r="AZ104" s="44"/>
      <c r="BA104" s="60"/>
      <c r="BB104" s="60"/>
      <c r="BC104" s="60"/>
      <c r="BD104" s="60"/>
      <c r="BE104" s="60"/>
    </row>
    <row r="105" spans="1:58" ht="18">
      <c r="A105" s="1"/>
      <c r="B105" s="1"/>
      <c r="D105" s="1"/>
      <c r="E105" s="1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54"/>
      <c r="AO105" s="54"/>
      <c r="AP105" s="43"/>
      <c r="AQ105" s="28"/>
      <c r="AR105" s="371"/>
      <c r="AS105" s="28"/>
      <c r="AT105" s="28"/>
      <c r="AU105" s="54"/>
      <c r="AV105" s="54"/>
      <c r="AW105" s="54"/>
      <c r="AX105" s="54"/>
      <c r="AY105" s="44"/>
      <c r="AZ105" s="44"/>
      <c r="BA105" s="60"/>
      <c r="BB105" s="60"/>
      <c r="BC105" s="60"/>
      <c r="BD105" s="60"/>
      <c r="BE105" s="60"/>
    </row>
    <row r="106" spans="1:58" ht="18">
      <c r="A106" s="1"/>
      <c r="B106" s="1"/>
      <c r="D106" s="1"/>
      <c r="E106" s="1"/>
      <c r="F106" s="5"/>
      <c r="G106" s="5"/>
      <c r="H106" s="5"/>
      <c r="I106" s="5"/>
      <c r="J106" s="5"/>
      <c r="K106" s="5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54"/>
      <c r="AO106" s="54"/>
      <c r="AP106" s="43"/>
      <c r="AQ106" s="28"/>
      <c r="AR106" s="371"/>
      <c r="AS106" s="28"/>
      <c r="AT106" s="28"/>
      <c r="AU106" s="54"/>
      <c r="AV106" s="54"/>
      <c r="AW106" s="54"/>
      <c r="AX106" s="54"/>
      <c r="AY106" s="44"/>
      <c r="AZ106" s="44"/>
      <c r="BA106" s="60"/>
      <c r="BB106" s="60"/>
      <c r="BC106" s="60"/>
      <c r="BD106" s="60"/>
      <c r="BE106" s="60"/>
    </row>
    <row r="107" spans="1:58" ht="18">
      <c r="A107" s="1"/>
      <c r="B107" s="1"/>
      <c r="D107" s="1"/>
      <c r="E107" s="1"/>
      <c r="F107" s="5"/>
      <c r="G107" s="5"/>
      <c r="H107" s="5"/>
      <c r="I107" s="5"/>
      <c r="J107" s="5"/>
      <c r="K107" s="5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54"/>
      <c r="AO107" s="54"/>
      <c r="AP107" s="43"/>
      <c r="AQ107" s="28"/>
      <c r="AR107" s="54"/>
      <c r="AS107" s="54"/>
      <c r="AT107" s="54"/>
      <c r="AU107" s="54"/>
      <c r="AV107" s="54"/>
      <c r="AW107" s="54"/>
      <c r="AX107" s="54"/>
      <c r="AY107" s="44"/>
      <c r="AZ107" s="44"/>
      <c r="BA107" s="60"/>
      <c r="BB107" s="60"/>
      <c r="BC107" s="60"/>
      <c r="BD107" s="60"/>
      <c r="BE107" s="60"/>
    </row>
    <row r="108" spans="1:58" ht="18">
      <c r="A108" s="1"/>
      <c r="B108" s="1"/>
      <c r="D108" s="1"/>
      <c r="E108" s="1"/>
      <c r="F108" s="26"/>
      <c r="G108" s="26"/>
      <c r="H108" s="26"/>
      <c r="I108" s="26"/>
      <c r="J108" s="26"/>
      <c r="K108" s="26"/>
      <c r="L108" s="43"/>
      <c r="M108" s="43"/>
      <c r="N108" s="43"/>
      <c r="O108" s="43"/>
      <c r="P108" s="43"/>
      <c r="Q108" s="43"/>
      <c r="R108" s="43"/>
      <c r="S108" s="43"/>
      <c r="T108" s="662"/>
      <c r="U108" s="662"/>
      <c r="V108" s="662"/>
      <c r="W108" s="662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60"/>
      <c r="BB108" s="60"/>
      <c r="BC108" s="60"/>
      <c r="BD108" s="60"/>
      <c r="BE108" s="60"/>
    </row>
    <row r="109" spans="1:58" ht="18">
      <c r="A109" s="1"/>
      <c r="B109" s="1"/>
      <c r="D109" s="1"/>
      <c r="E109" s="1"/>
      <c r="F109" s="27"/>
      <c r="G109" s="27"/>
      <c r="H109" s="27"/>
      <c r="I109" s="27"/>
      <c r="J109" s="27"/>
      <c r="K109" s="27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60"/>
      <c r="BB109" s="60"/>
      <c r="BC109" s="60"/>
      <c r="BD109" s="60"/>
      <c r="BE109" s="60"/>
    </row>
  </sheetData>
  <mergeCells count="408">
    <mergeCell ref="BB14:BB15"/>
    <mergeCell ref="BC14:BC15"/>
    <mergeCell ref="BD14:BD15"/>
    <mergeCell ref="BE14:BE15"/>
    <mergeCell ref="X14:X15"/>
    <mergeCell ref="Y14:Y15"/>
    <mergeCell ref="Z14:Z15"/>
    <mergeCell ref="AA14:AA15"/>
    <mergeCell ref="AB14:AB15"/>
    <mergeCell ref="AC14:AC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BE46:BE47"/>
    <mergeCell ref="AH46:AH47"/>
    <mergeCell ref="AI46:AI47"/>
    <mergeCell ref="AY46:AY47"/>
    <mergeCell ref="AZ46:AZ47"/>
    <mergeCell ref="BE36:BE37"/>
    <mergeCell ref="AE46:AE47"/>
    <mergeCell ref="AF46:AF47"/>
    <mergeCell ref="AL46:AL47"/>
    <mergeCell ref="AM46:AM47"/>
    <mergeCell ref="AN46:AN47"/>
    <mergeCell ref="AO46:AO47"/>
    <mergeCell ref="AP46:AP47"/>
    <mergeCell ref="AQ46:AQ47"/>
    <mergeCell ref="AV36:AV37"/>
    <mergeCell ref="AW36:AW37"/>
    <mergeCell ref="AX36:AX37"/>
    <mergeCell ref="AK36:AK37"/>
    <mergeCell ref="AJ36:AJ37"/>
    <mergeCell ref="AG36:AG37"/>
    <mergeCell ref="AG46:AG47"/>
    <mergeCell ref="BA46:BA47"/>
    <mergeCell ref="BB46:BB47"/>
    <mergeCell ref="BC46:BC47"/>
    <mergeCell ref="BD46:BD47"/>
    <mergeCell ref="AH14:AH15"/>
    <mergeCell ref="AI14:AI15"/>
    <mergeCell ref="AJ14:AJ15"/>
    <mergeCell ref="AK14:AK15"/>
    <mergeCell ref="AM14:AM15"/>
    <mergeCell ref="AN14:AN15"/>
    <mergeCell ref="AO14:AO15"/>
    <mergeCell ref="AP14:AP15"/>
    <mergeCell ref="AV14:AV15"/>
    <mergeCell ref="AQ14:AQ15"/>
    <mergeCell ref="AR14:AR15"/>
    <mergeCell ref="AS14:AS15"/>
    <mergeCell ref="AT14:AT15"/>
    <mergeCell ref="AU14:AU15"/>
    <mergeCell ref="AL14:AL15"/>
    <mergeCell ref="AU36:AU37"/>
    <mergeCell ref="AW14:AW15"/>
    <mergeCell ref="AX14:AX15"/>
    <mergeCell ref="AY14:AY15"/>
    <mergeCell ref="AZ14:AZ15"/>
    <mergeCell ref="Z46:Z47"/>
    <mergeCell ref="AA46:AA47"/>
    <mergeCell ref="AB46:AB47"/>
    <mergeCell ref="AC46:AC47"/>
    <mergeCell ref="AD46:AD47"/>
    <mergeCell ref="AP34:AP35"/>
    <mergeCell ref="AD14:AD15"/>
    <mergeCell ref="AE14:AE15"/>
    <mergeCell ref="AF14:AF15"/>
    <mergeCell ref="AG14:AG15"/>
    <mergeCell ref="AR46:AR47"/>
    <mergeCell ref="AS46:AS47"/>
    <mergeCell ref="AT46:AT47"/>
    <mergeCell ref="AU46:AU47"/>
    <mergeCell ref="AV46:AV47"/>
    <mergeCell ref="AW46:AW47"/>
    <mergeCell ref="AX46:AX47"/>
    <mergeCell ref="AH36:AH37"/>
    <mergeCell ref="AI36:AI37"/>
    <mergeCell ref="BB34:BB35"/>
    <mergeCell ref="BC34:BC35"/>
    <mergeCell ref="BD34:BD35"/>
    <mergeCell ref="BE34:BE35"/>
    <mergeCell ref="AE36:AE37"/>
    <mergeCell ref="AF36:AF37"/>
    <mergeCell ref="AL36:AL37"/>
    <mergeCell ref="AY36:AY37"/>
    <mergeCell ref="AZ36:AZ37"/>
    <mergeCell ref="BA36:BA37"/>
    <mergeCell ref="BB36:BB37"/>
    <mergeCell ref="BC36:BC37"/>
    <mergeCell ref="BD36:BD37"/>
    <mergeCell ref="AM36:AM37"/>
    <mergeCell ref="AN36:AN37"/>
    <mergeCell ref="AO36:AO37"/>
    <mergeCell ref="AP36:AP37"/>
    <mergeCell ref="AQ36:AQ37"/>
    <mergeCell ref="AR36:AR37"/>
    <mergeCell ref="AS36:AS37"/>
    <mergeCell ref="AT36:AT37"/>
    <mergeCell ref="AV34:AV35"/>
    <mergeCell ref="AW34:AW35"/>
    <mergeCell ref="AX34:AX35"/>
    <mergeCell ref="BA12:BA13"/>
    <mergeCell ref="AS12:AS13"/>
    <mergeCell ref="AT12:AT13"/>
    <mergeCell ref="AU12:AU13"/>
    <mergeCell ref="AV12:AV13"/>
    <mergeCell ref="AW12:AW13"/>
    <mergeCell ref="AX12:AX13"/>
    <mergeCell ref="AY12:AY13"/>
    <mergeCell ref="AZ12:AZ13"/>
    <mergeCell ref="AY34:AY35"/>
    <mergeCell ref="AZ34:AZ35"/>
    <mergeCell ref="BA34:BA35"/>
    <mergeCell ref="BA14:BA15"/>
    <mergeCell ref="AM34:AM35"/>
    <mergeCell ref="AN34:AN35"/>
    <mergeCell ref="AO34:AO35"/>
    <mergeCell ref="AR12:AR13"/>
    <mergeCell ref="AQ34:AQ35"/>
    <mergeCell ref="AR34:AR35"/>
    <mergeCell ref="AS34:AS35"/>
    <mergeCell ref="AT34:AT35"/>
    <mergeCell ref="AU34:AU35"/>
    <mergeCell ref="R34:R35"/>
    <mergeCell ref="S34:S35"/>
    <mergeCell ref="T34:T35"/>
    <mergeCell ref="U34:U35"/>
    <mergeCell ref="V34:V35"/>
    <mergeCell ref="W34:W35"/>
    <mergeCell ref="X34:X35"/>
    <mergeCell ref="Y34:Y35"/>
    <mergeCell ref="Z34:Z35"/>
    <mergeCell ref="Z36:Z37"/>
    <mergeCell ref="AA36:AA37"/>
    <mergeCell ref="AB36:AB37"/>
    <mergeCell ref="AC36:AC37"/>
    <mergeCell ref="AD36:AD37"/>
    <mergeCell ref="AI12:AI13"/>
    <mergeCell ref="AJ12:AJ13"/>
    <mergeCell ref="AK12:AK13"/>
    <mergeCell ref="AL12:AL13"/>
    <mergeCell ref="AA34:AA35"/>
    <mergeCell ref="AG34:AG35"/>
    <mergeCell ref="AH34:AH35"/>
    <mergeCell ref="AI34:AI35"/>
    <mergeCell ref="AJ34:AJ35"/>
    <mergeCell ref="AK34:AK35"/>
    <mergeCell ref="AL34:AL35"/>
    <mergeCell ref="R36:R37"/>
    <mergeCell ref="S36:S37"/>
    <mergeCell ref="T36:T37"/>
    <mergeCell ref="V36:V37"/>
    <mergeCell ref="U36:U37"/>
    <mergeCell ref="W36:W37"/>
    <mergeCell ref="X36:X37"/>
    <mergeCell ref="Q46:Q47"/>
    <mergeCell ref="Y36:Y37"/>
    <mergeCell ref="R46:R47"/>
    <mergeCell ref="S46:S47"/>
    <mergeCell ref="T46:T47"/>
    <mergeCell ref="U46:U47"/>
    <mergeCell ref="V46:V47"/>
    <mergeCell ref="W46:W47"/>
    <mergeCell ref="X46:X47"/>
    <mergeCell ref="Y46:Y47"/>
    <mergeCell ref="B56:B58"/>
    <mergeCell ref="B62:B69"/>
    <mergeCell ref="B70:B75"/>
    <mergeCell ref="B76:B81"/>
    <mergeCell ref="B91:B93"/>
    <mergeCell ref="G45:G47"/>
    <mergeCell ref="M34:M35"/>
    <mergeCell ref="N34:N35"/>
    <mergeCell ref="P34:P35"/>
    <mergeCell ref="G62:H65"/>
    <mergeCell ref="G66:H69"/>
    <mergeCell ref="F56:F58"/>
    <mergeCell ref="H42:K42"/>
    <mergeCell ref="D62:D69"/>
    <mergeCell ref="D70:D75"/>
    <mergeCell ref="D76:D81"/>
    <mergeCell ref="G70:H72"/>
    <mergeCell ref="O34:O35"/>
    <mergeCell ref="H46:J46"/>
    <mergeCell ref="H47:K47"/>
    <mergeCell ref="K36:K37"/>
    <mergeCell ref="L36:L37"/>
    <mergeCell ref="M36:M37"/>
    <mergeCell ref="N36:N37"/>
    <mergeCell ref="BE99:BE100"/>
    <mergeCell ref="BA100:BD100"/>
    <mergeCell ref="AG100:AJ100"/>
    <mergeCell ref="F6:K7"/>
    <mergeCell ref="AV6:AZ6"/>
    <mergeCell ref="AP99:AP100"/>
    <mergeCell ref="AU99:AU100"/>
    <mergeCell ref="AZ99:AZ100"/>
    <mergeCell ref="AQ6:AU6"/>
    <mergeCell ref="AV100:AY100"/>
    <mergeCell ref="H15:K15"/>
    <mergeCell ref="H11:K11"/>
    <mergeCell ref="F50:F55"/>
    <mergeCell ref="H18:K18"/>
    <mergeCell ref="F10:F18"/>
    <mergeCell ref="L6:Q6"/>
    <mergeCell ref="J64:K64"/>
    <mergeCell ref="J66:K66"/>
    <mergeCell ref="J67:K67"/>
    <mergeCell ref="J68:K68"/>
    <mergeCell ref="J70:K70"/>
    <mergeCell ref="J71:K71"/>
    <mergeCell ref="J73:K73"/>
    <mergeCell ref="J74:K74"/>
    <mergeCell ref="T108:W108"/>
    <mergeCell ref="F38:K38"/>
    <mergeCell ref="H17:K17"/>
    <mergeCell ref="H12:K12"/>
    <mergeCell ref="G76:H78"/>
    <mergeCell ref="G79:H81"/>
    <mergeCell ref="F26:F31"/>
    <mergeCell ref="F32:F37"/>
    <mergeCell ref="H32:K32"/>
    <mergeCell ref="H34:K34"/>
    <mergeCell ref="H37:J37"/>
    <mergeCell ref="F40:K40"/>
    <mergeCell ref="H30:K30"/>
    <mergeCell ref="H33:K33"/>
    <mergeCell ref="H26:K26"/>
    <mergeCell ref="Q99:Q100"/>
    <mergeCell ref="L100:O100"/>
    <mergeCell ref="F22:F25"/>
    <mergeCell ref="P99:P100"/>
    <mergeCell ref="J62:K62"/>
    <mergeCell ref="J63:K63"/>
    <mergeCell ref="B99:K99"/>
    <mergeCell ref="B100:K100"/>
    <mergeCell ref="L103:P103"/>
    <mergeCell ref="AP1:AT1"/>
    <mergeCell ref="R100:U100"/>
    <mergeCell ref="AG6:AK6"/>
    <mergeCell ref="AB6:AF6"/>
    <mergeCell ref="W6:AA6"/>
    <mergeCell ref="R6:V6"/>
    <mergeCell ref="AK99:AK100"/>
    <mergeCell ref="AB100:AE100"/>
    <mergeCell ref="AF99:AF100"/>
    <mergeCell ref="V99:V100"/>
    <mergeCell ref="W100:Z100"/>
    <mergeCell ref="AA99:AA100"/>
    <mergeCell ref="AQ100:AT100"/>
    <mergeCell ref="AL6:AP6"/>
    <mergeCell ref="AL100:AO100"/>
    <mergeCell ref="AK46:AK47"/>
    <mergeCell ref="V12:V13"/>
    <mergeCell ref="R12:R13"/>
    <mergeCell ref="S12:S13"/>
    <mergeCell ref="T12:T13"/>
    <mergeCell ref="U12:U13"/>
    <mergeCell ref="W12:W13"/>
    <mergeCell ref="X12:X13"/>
    <mergeCell ref="Y12:Y13"/>
    <mergeCell ref="G73:H75"/>
    <mergeCell ref="H41:K41"/>
    <mergeCell ref="H14:K14"/>
    <mergeCell ref="BJ49:BK49"/>
    <mergeCell ref="H49:J49"/>
    <mergeCell ref="H50:K50"/>
    <mergeCell ref="H58:J58"/>
    <mergeCell ref="BG50:BG58"/>
    <mergeCell ref="H53:K53"/>
    <mergeCell ref="H54:K54"/>
    <mergeCell ref="H57:K57"/>
    <mergeCell ref="H43:K43"/>
    <mergeCell ref="F21:K21"/>
    <mergeCell ref="H27:K27"/>
    <mergeCell ref="H48:K48"/>
    <mergeCell ref="H51:K51"/>
    <mergeCell ref="H52:K52"/>
    <mergeCell ref="H55:J55"/>
    <mergeCell ref="H56:K56"/>
    <mergeCell ref="L34:L35"/>
    <mergeCell ref="AJ46:AJ47"/>
    <mergeCell ref="O36:O37"/>
    <mergeCell ref="P36:P37"/>
    <mergeCell ref="L46:L47"/>
    <mergeCell ref="AB34:AB35"/>
    <mergeCell ref="AC34:AC35"/>
    <mergeCell ref="AD34:AD35"/>
    <mergeCell ref="AF34:AF35"/>
    <mergeCell ref="BG79:BG81"/>
    <mergeCell ref="BG10:BG18"/>
    <mergeCell ref="BG62:BG65"/>
    <mergeCell ref="BG66:BG69"/>
    <mergeCell ref="BG70:BG72"/>
    <mergeCell ref="BG73:BG75"/>
    <mergeCell ref="BG76:BG78"/>
    <mergeCell ref="BG22:BG25"/>
    <mergeCell ref="BG26:BG37"/>
    <mergeCell ref="BG41:BG49"/>
    <mergeCell ref="AE34:AE35"/>
    <mergeCell ref="AM12:AM13"/>
    <mergeCell ref="AN12:AN13"/>
    <mergeCell ref="AO12:AO13"/>
    <mergeCell ref="AP12:AP13"/>
    <mergeCell ref="AQ12:AQ13"/>
    <mergeCell ref="BB12:BB13"/>
    <mergeCell ref="BC12:BC13"/>
    <mergeCell ref="BD12:BD13"/>
    <mergeCell ref="BE12:BE13"/>
    <mergeCell ref="AG12:AG13"/>
    <mergeCell ref="AH12:AH13"/>
    <mergeCell ref="BA2:BE2"/>
    <mergeCell ref="BA4:BE4"/>
    <mergeCell ref="H16:K16"/>
    <mergeCell ref="H23:K23"/>
    <mergeCell ref="H25:J25"/>
    <mergeCell ref="H31:J31"/>
    <mergeCell ref="H22:K22"/>
    <mergeCell ref="H28:K28"/>
    <mergeCell ref="Z12:Z13"/>
    <mergeCell ref="AA12:AA13"/>
    <mergeCell ref="AB12:AB13"/>
    <mergeCell ref="AC12:AC13"/>
    <mergeCell ref="AD12:AD13"/>
    <mergeCell ref="AE12:AE13"/>
    <mergeCell ref="AF12:AF13"/>
    <mergeCell ref="BA6:BE6"/>
    <mergeCell ref="H10:K10"/>
    <mergeCell ref="F9:K9"/>
    <mergeCell ref="H29:K29"/>
    <mergeCell ref="U14:U15"/>
    <mergeCell ref="V14:V15"/>
    <mergeCell ref="W14:W15"/>
    <mergeCell ref="F41:F49"/>
    <mergeCell ref="H13:K13"/>
    <mergeCell ref="G12:G13"/>
    <mergeCell ref="G34:G35"/>
    <mergeCell ref="H35:K35"/>
    <mergeCell ref="G36:G37"/>
    <mergeCell ref="H36:J36"/>
    <mergeCell ref="Q12:Q13"/>
    <mergeCell ref="M12:M13"/>
    <mergeCell ref="P12:P13"/>
    <mergeCell ref="L12:L13"/>
    <mergeCell ref="O12:O13"/>
    <mergeCell ref="N12:N13"/>
    <mergeCell ref="H45:K45"/>
    <mergeCell ref="G14:G15"/>
    <mergeCell ref="Q34:Q35"/>
    <mergeCell ref="M46:M47"/>
    <mergeCell ref="N46:N47"/>
    <mergeCell ref="O46:O47"/>
    <mergeCell ref="P46:P47"/>
    <mergeCell ref="Q36:Q37"/>
    <mergeCell ref="L104:P104"/>
    <mergeCell ref="B101:K101"/>
    <mergeCell ref="D85:D97"/>
    <mergeCell ref="J76:K76"/>
    <mergeCell ref="J77:K77"/>
    <mergeCell ref="J79:K79"/>
    <mergeCell ref="F95:F97"/>
    <mergeCell ref="F85:F86"/>
    <mergeCell ref="F88:F89"/>
    <mergeCell ref="F91:F92"/>
    <mergeCell ref="F83:K83"/>
    <mergeCell ref="H85:K85"/>
    <mergeCell ref="H86:K86"/>
    <mergeCell ref="H87:K87"/>
    <mergeCell ref="H90:K90"/>
    <mergeCell ref="H89:K89"/>
    <mergeCell ref="H88:K88"/>
    <mergeCell ref="H93:K93"/>
    <mergeCell ref="H92:K92"/>
    <mergeCell ref="H91:K91"/>
    <mergeCell ref="C95:C97"/>
    <mergeCell ref="B85:B87"/>
    <mergeCell ref="B88:B90"/>
    <mergeCell ref="B95:B97"/>
    <mergeCell ref="B6:D7"/>
    <mergeCell ref="F62:F68"/>
    <mergeCell ref="F70:F74"/>
    <mergeCell ref="F76:F80"/>
    <mergeCell ref="F8:K8"/>
    <mergeCell ref="F20:K20"/>
    <mergeCell ref="F39:K39"/>
    <mergeCell ref="F60:K60"/>
    <mergeCell ref="J80:K80"/>
    <mergeCell ref="B10:B18"/>
    <mergeCell ref="D56:D58"/>
    <mergeCell ref="E6:E7"/>
    <mergeCell ref="D10:D18"/>
    <mergeCell ref="D22:D25"/>
    <mergeCell ref="D26:D31"/>
    <mergeCell ref="D32:D37"/>
    <mergeCell ref="D41:D49"/>
    <mergeCell ref="D50:D55"/>
    <mergeCell ref="H44:K44"/>
    <mergeCell ref="B22:B25"/>
    <mergeCell ref="B26:B31"/>
    <mergeCell ref="B32:B37"/>
    <mergeCell ref="B41:B49"/>
    <mergeCell ref="B50:B55"/>
  </mergeCells>
  <phoneticPr fontId="0" type="noConversion"/>
  <conditionalFormatting sqref="AV101 AL101 AQ101 W101 R101 AG101">
    <cfRule type="cellIs" dxfId="16" priority="12" stopIfTrue="1" operator="greaterThan">
      <formula>egz_s</formula>
    </cfRule>
    <cfRule type="cellIs" dxfId="15" priority="13" stopIfTrue="1" operator="greaterThan">
      <formula>egz_r-W$101</formula>
    </cfRule>
  </conditionalFormatting>
  <conditionalFormatting sqref="W100 AB100 AG100 AL100 AQ100 AV100 R100">
    <cfRule type="cellIs" dxfId="14" priority="14" stopIfTrue="1" operator="greaterThan">
      <formula>max_t</formula>
    </cfRule>
  </conditionalFormatting>
  <conditionalFormatting sqref="V99">
    <cfRule type="cellIs" dxfId="13" priority="15" stopIfTrue="1" operator="notEqual">
      <formula>ECTS_s</formula>
    </cfRule>
  </conditionalFormatting>
  <conditionalFormatting sqref="P99:P100">
    <cfRule type="cellIs" dxfId="12" priority="16" stopIfTrue="1" operator="notBetween">
      <formula>min_st*tyg</formula>
      <formula>tyg*max_st</formula>
    </cfRule>
  </conditionalFormatting>
  <conditionalFormatting sqref="AB101">
    <cfRule type="cellIs" dxfId="11" priority="17" stopIfTrue="1" operator="greaterThan">
      <formula>egz_s</formula>
    </cfRule>
    <cfRule type="cellIs" dxfId="10" priority="18" stopIfTrue="1" operator="greaterThan">
      <formula>egz_r-AG$101</formula>
    </cfRule>
  </conditionalFormatting>
  <conditionalFormatting sqref="BA101">
    <cfRule type="cellIs" dxfId="9" priority="8" stopIfTrue="1" operator="greaterThan">
      <formula>egz_s</formula>
    </cfRule>
    <cfRule type="cellIs" dxfId="8" priority="9" stopIfTrue="1" operator="greaterThan">
      <formula>egz_r-BF$101</formula>
    </cfRule>
  </conditionalFormatting>
  <conditionalFormatting sqref="BA100">
    <cfRule type="cellIs" dxfId="7" priority="10" stopIfTrue="1" operator="greaterThan">
      <formula>max_t</formula>
    </cfRule>
  </conditionalFormatting>
  <conditionalFormatting sqref="AA99">
    <cfRule type="cellIs" dxfId="6" priority="7" stopIfTrue="1" operator="notEqual">
      <formula>ECTS_s</formula>
    </cfRule>
  </conditionalFormatting>
  <conditionalFormatting sqref="AF99">
    <cfRule type="cellIs" dxfId="5" priority="6" stopIfTrue="1" operator="notEqual">
      <formula>ECTS_s</formula>
    </cfRule>
  </conditionalFormatting>
  <conditionalFormatting sqref="AK99">
    <cfRule type="cellIs" dxfId="4" priority="5" stopIfTrue="1" operator="notEqual">
      <formula>ECTS_s</formula>
    </cfRule>
  </conditionalFormatting>
  <conditionalFormatting sqref="AP99">
    <cfRule type="cellIs" dxfId="3" priority="4" stopIfTrue="1" operator="notEqual">
      <formula>ECTS_s</formula>
    </cfRule>
  </conditionalFormatting>
  <conditionalFormatting sqref="AU99">
    <cfRule type="cellIs" dxfId="2" priority="3" stopIfTrue="1" operator="notEqual">
      <formula>ECTS_s</formula>
    </cfRule>
  </conditionalFormatting>
  <conditionalFormatting sqref="AZ99">
    <cfRule type="cellIs" dxfId="1" priority="2" stopIfTrue="1" operator="notEqual">
      <formula>ECTS_s</formula>
    </cfRule>
  </conditionalFormatting>
  <conditionalFormatting sqref="BE99">
    <cfRule type="cellIs" dxfId="0" priority="1" stopIfTrue="1" operator="notEqual">
      <formula>ECTS_s</formula>
    </cfRule>
  </conditionalFormatting>
  <dataValidations count="2">
    <dataValidation type="whole" allowBlank="1" showInputMessage="1" showErrorMessage="1" errorTitle="Kontrola poprawności danych" error="Komórka arkusza zawiera regułę sprawdzającą poprawność danych._x000a_Dopuszczalne są tylko liczby całkowite z przedziału od 0 do 9._x000a_Jeżeli chcesz usunąć regułę wybierz polecenie:_x000a_[ Dane | Sprawdzanie poprawności]" sqref="AB100 W100 BA100 R100 AQ100 AG100 AV100 AL100">
      <formula1>0</formula1>
      <formula2>9</formula2>
    </dataValidation>
    <dataValidation allowBlank="1" showInputMessage="1" showErrorMessage="1" errorTitle="Kontrola poprawności danych" error="Komórka arkusza zawiera regułę sprawdzającą poprawność danych._x000a_Dopuszczalne są tylko liczby całkowite z przedziału od 0 do 9._x000a_Jeżeli chcesz usunąć regułę wybierz polecenie:_x000a_[ Dane | Sprawdzanie poprawności]" sqref="BE99:BE100 W99:Z99 AB99:AE99 AG99:AJ99 AL99:AO99 W9:BE19 AA99:AA100 V99:V100 AV99:AY99 R99:U99 AF99:AF100 AK99:AK100 AP99:AP100 AU99:AU100 AZ99:AZ100 AQ99:AT99 R95:BE98 R61:BE82 AJ50:BE50 W45:AA55 R56:AA59 BA99:BD99 AG40:AG46 R40:V55 R38:BE38 AB45:AF50 V14:V19 V9:V12 R14:S19 T9:U19 R9:S12 AB21:AD34 R29:R34 AG48:AG49 AJ48:AK49 AJ40:AK46 W40:AF44 X34:AA35 BB34:BE36 W29:AA33 AF29:AG34 W34 AH29:AK35 AL29:BD33 AM34:AP35 AL34 AR34:AU35 AQ34 AW34:AZ35 AV34 S29:V36 BA34 R36 AE29:AE35 AL40:BE49 W36:BA36 BE21:BE33 AE21:BD28 R21:AA28 AH40:AI49 AB51:BE59"/>
  </dataValidations>
  <printOptions horizontalCentered="1" verticalCentered="1"/>
  <pageMargins left="0.54" right="0.23622047244094491" top="0.74803149606299213" bottom="0.74803149606299213" header="0.31496062992125984" footer="0.31496062992125984"/>
  <pageSetup paperSize="9" scale="27" fitToHeight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1"/>
  <sheetViews>
    <sheetView topLeftCell="A16" workbookViewId="0">
      <selection activeCell="B21" sqref="B21"/>
    </sheetView>
  </sheetViews>
  <sheetFormatPr defaultRowHeight="12.5"/>
  <sheetData>
    <row r="2" spans="3:14">
      <c r="I2" t="s">
        <v>0</v>
      </c>
      <c r="J2" t="s">
        <v>14</v>
      </c>
      <c r="K2" t="s">
        <v>2</v>
      </c>
      <c r="L2" t="s">
        <v>3</v>
      </c>
    </row>
    <row r="3" spans="3:14">
      <c r="I3">
        <v>1</v>
      </c>
      <c r="J3">
        <v>2</v>
      </c>
      <c r="K3">
        <v>4</v>
      </c>
      <c r="L3">
        <v>4</v>
      </c>
    </row>
    <row r="4" spans="3:14">
      <c r="D4">
        <f>SUM(D7:E11)</f>
        <v>390</v>
      </c>
      <c r="I4">
        <v>1</v>
      </c>
      <c r="J4">
        <v>1</v>
      </c>
      <c r="K4">
        <v>1</v>
      </c>
      <c r="L4">
        <v>1</v>
      </c>
    </row>
    <row r="7" spans="3:14">
      <c r="C7" t="s">
        <v>0</v>
      </c>
      <c r="D7">
        <v>90</v>
      </c>
      <c r="E7">
        <v>90</v>
      </c>
      <c r="F7">
        <v>105</v>
      </c>
      <c r="G7">
        <f>SUM(D7:E7)</f>
        <v>180</v>
      </c>
    </row>
    <row r="8" spans="3:14">
      <c r="C8" t="s">
        <v>1</v>
      </c>
      <c r="D8">
        <v>30</v>
      </c>
      <c r="E8">
        <v>30</v>
      </c>
      <c r="G8">
        <f>SUM(D8:E8)</f>
        <v>60</v>
      </c>
    </row>
    <row r="9" spans="3:14">
      <c r="C9" t="s">
        <v>2</v>
      </c>
      <c r="D9">
        <v>60</v>
      </c>
      <c r="E9">
        <v>60</v>
      </c>
      <c r="F9">
        <v>90</v>
      </c>
      <c r="G9">
        <f>SUM(D9:E9)</f>
        <v>120</v>
      </c>
    </row>
    <row r="10" spans="3:14">
      <c r="C10" t="s">
        <v>3</v>
      </c>
      <c r="E10">
        <v>30</v>
      </c>
      <c r="F10">
        <v>90</v>
      </c>
      <c r="G10">
        <f>SUM(D10:E10)</f>
        <v>30</v>
      </c>
    </row>
    <row r="12" spans="3:14">
      <c r="L12">
        <f>G7*$I$3</f>
        <v>180</v>
      </c>
      <c r="M12">
        <f>F7*$I$4</f>
        <v>105</v>
      </c>
    </row>
    <row r="13" spans="3:14">
      <c r="L13">
        <f>G8*$J$3</f>
        <v>120</v>
      </c>
    </row>
    <row r="14" spans="3:14">
      <c r="C14" t="s">
        <v>0</v>
      </c>
      <c r="D14">
        <v>90</v>
      </c>
      <c r="E14">
        <v>150</v>
      </c>
      <c r="F14">
        <v>210</v>
      </c>
      <c r="G14">
        <f>SUM(D14:E14)</f>
        <v>240</v>
      </c>
      <c r="L14">
        <f>G9*$K$3</f>
        <v>480</v>
      </c>
      <c r="M14">
        <f>F9*$K$4</f>
        <v>90</v>
      </c>
    </row>
    <row r="15" spans="3:14">
      <c r="C15" t="s">
        <v>1</v>
      </c>
      <c r="D15">
        <v>30</v>
      </c>
      <c r="E15">
        <v>60</v>
      </c>
      <c r="F15">
        <v>45</v>
      </c>
      <c r="G15">
        <f>SUM(D15:E15)</f>
        <v>90</v>
      </c>
      <c r="L15">
        <f>G10*$L$3</f>
        <v>120</v>
      </c>
      <c r="M15">
        <f>F10*$L$4</f>
        <v>90</v>
      </c>
    </row>
    <row r="16" spans="3:14">
      <c r="C16" t="s">
        <v>2</v>
      </c>
      <c r="D16">
        <v>60</v>
      </c>
      <c r="E16">
        <v>30</v>
      </c>
      <c r="F16">
        <v>120</v>
      </c>
      <c r="G16">
        <f>SUM(D16:E16)</f>
        <v>90</v>
      </c>
      <c r="L16">
        <f>SUM(L12:L15)</f>
        <v>900</v>
      </c>
      <c r="M16">
        <f>SUM(M12:M15)</f>
        <v>285</v>
      </c>
      <c r="N16">
        <f>SUM(L16:M16)</f>
        <v>1185</v>
      </c>
    </row>
    <row r="17" spans="1:19">
      <c r="C17" t="s">
        <v>3</v>
      </c>
      <c r="G17">
        <f>SUM(D17:E17)</f>
        <v>0</v>
      </c>
    </row>
    <row r="19" spans="1:19">
      <c r="L19">
        <f>G14*$I$3</f>
        <v>240</v>
      </c>
      <c r="M19">
        <f>F14*$I$4</f>
        <v>210</v>
      </c>
    </row>
    <row r="20" spans="1:19">
      <c r="L20">
        <f>G15*$J$3</f>
        <v>180</v>
      </c>
      <c r="M20">
        <f>F15*J4</f>
        <v>45</v>
      </c>
    </row>
    <row r="21" spans="1:19">
      <c r="B21" t="s">
        <v>33</v>
      </c>
      <c r="D21">
        <v>30</v>
      </c>
      <c r="E21">
        <v>60</v>
      </c>
      <c r="L21">
        <f>G16*$K$3</f>
        <v>360</v>
      </c>
      <c r="M21">
        <f>F16*$K$4</f>
        <v>120</v>
      </c>
    </row>
    <row r="22" spans="1:19">
      <c r="D22">
        <v>150</v>
      </c>
      <c r="E22">
        <v>90</v>
      </c>
      <c r="L22">
        <f>G17*$L$3</f>
        <v>0</v>
      </c>
      <c r="M22">
        <f>F17*$L$4</f>
        <v>0</v>
      </c>
    </row>
    <row r="23" spans="1:19">
      <c r="L23">
        <f>SUM(L19:L22)</f>
        <v>780</v>
      </c>
      <c r="M23">
        <f>SUM(M19:M22)</f>
        <v>375</v>
      </c>
      <c r="N23">
        <f>SUM(L23:M23)</f>
        <v>1155</v>
      </c>
    </row>
    <row r="29" spans="1:19">
      <c r="A29" s="32" t="s">
        <v>24</v>
      </c>
      <c r="B29" s="32"/>
      <c r="C29" s="32"/>
      <c r="D29" s="32"/>
      <c r="E29" s="32"/>
      <c r="F29" s="32"/>
      <c r="G29" s="32"/>
      <c r="H29" s="32"/>
      <c r="I29" s="32"/>
    </row>
    <row r="30" spans="1:19">
      <c r="A30" s="32"/>
      <c r="B30" s="32"/>
      <c r="C30" s="32"/>
      <c r="D30" s="32"/>
      <c r="E30" s="32"/>
      <c r="F30" s="32"/>
      <c r="G30" s="32"/>
      <c r="H30" s="32"/>
      <c r="I30" s="32"/>
    </row>
    <row r="31" spans="1:19" ht="13">
      <c r="A31" s="32" t="s">
        <v>25</v>
      </c>
      <c r="B31" s="32" t="s">
        <v>26</v>
      </c>
      <c r="C31" s="32" t="s">
        <v>27</v>
      </c>
      <c r="D31" s="32"/>
      <c r="E31" s="32"/>
      <c r="F31" s="32"/>
      <c r="G31" s="32"/>
      <c r="H31" s="32"/>
      <c r="I31" s="33" t="s">
        <v>22</v>
      </c>
    </row>
    <row r="32" spans="1:19" ht="13">
      <c r="A32" s="32">
        <v>1</v>
      </c>
      <c r="B32" s="32">
        <v>1</v>
      </c>
      <c r="C32" s="32"/>
      <c r="D32" s="32">
        <f>A32*15</f>
        <v>15</v>
      </c>
      <c r="E32" s="32">
        <f t="shared" ref="E32:E44" si="0">B32*15</f>
        <v>15</v>
      </c>
      <c r="F32" s="32">
        <f t="shared" ref="F32:F44" si="1">C32*15</f>
        <v>0</v>
      </c>
      <c r="G32" s="32">
        <f>D32*1.5+E32*2+F32*2.5</f>
        <v>52.5</v>
      </c>
      <c r="H32" s="32">
        <f>G32/30</f>
        <v>1.75</v>
      </c>
      <c r="I32" s="33">
        <v>2</v>
      </c>
      <c r="K32" t="s">
        <v>21</v>
      </c>
      <c r="S32" t="s">
        <v>22</v>
      </c>
    </row>
    <row r="33" spans="1:19" ht="13">
      <c r="A33" s="32">
        <v>1</v>
      </c>
      <c r="B33" s="32"/>
      <c r="C33" s="32">
        <v>1</v>
      </c>
      <c r="D33" s="32">
        <f>A33*15</f>
        <v>15</v>
      </c>
      <c r="E33" s="32">
        <f t="shared" si="0"/>
        <v>0</v>
      </c>
      <c r="F33" s="32">
        <f t="shared" si="1"/>
        <v>15</v>
      </c>
      <c r="G33" s="32">
        <f t="shared" ref="G33:G44" si="2">D33*1.5+E33*2+F33*2.5</f>
        <v>60</v>
      </c>
      <c r="H33" s="32">
        <f t="shared" ref="H33:H44" si="3">G33/30</f>
        <v>2</v>
      </c>
      <c r="I33" s="33">
        <v>2</v>
      </c>
      <c r="K33">
        <v>1</v>
      </c>
      <c r="L33">
        <v>1</v>
      </c>
      <c r="O33">
        <f>SUM(K33:L33)*15</f>
        <v>30</v>
      </c>
      <c r="P33">
        <f>O33/28</f>
        <v>1.0714285714285714</v>
      </c>
      <c r="R33" s="31">
        <f>P33*2</f>
        <v>2.1428571428571428</v>
      </c>
      <c r="S33">
        <v>2</v>
      </c>
    </row>
    <row r="34" spans="1:19" ht="13">
      <c r="A34" s="32">
        <v>1</v>
      </c>
      <c r="B34" s="32">
        <v>2</v>
      </c>
      <c r="C34" s="32"/>
      <c r="D34" s="32">
        <f t="shared" ref="D34:D35" si="4">A34*15</f>
        <v>15</v>
      </c>
      <c r="E34" s="32">
        <f t="shared" ref="E34:E35" si="5">B34*15</f>
        <v>30</v>
      </c>
      <c r="F34" s="32">
        <f t="shared" ref="F34:F35" si="6">C34*15</f>
        <v>0</v>
      </c>
      <c r="G34" s="32">
        <f t="shared" ref="G34:G35" si="7">D34*1.5+E34*2+F34*2.5</f>
        <v>82.5</v>
      </c>
      <c r="H34" s="32">
        <f t="shared" si="3"/>
        <v>2.75</v>
      </c>
      <c r="I34" s="33">
        <v>3</v>
      </c>
      <c r="R34" s="31"/>
    </row>
    <row r="35" spans="1:19" ht="13">
      <c r="A35" s="32">
        <v>1</v>
      </c>
      <c r="B35" s="32"/>
      <c r="C35" s="32">
        <v>2</v>
      </c>
      <c r="D35" s="32">
        <f t="shared" si="4"/>
        <v>15</v>
      </c>
      <c r="E35" s="32">
        <f t="shared" si="5"/>
        <v>0</v>
      </c>
      <c r="F35" s="32">
        <f t="shared" si="6"/>
        <v>30</v>
      </c>
      <c r="G35" s="32">
        <f t="shared" si="7"/>
        <v>97.5</v>
      </c>
      <c r="H35" s="32">
        <f t="shared" si="3"/>
        <v>3.25</v>
      </c>
      <c r="I35" s="33">
        <v>3.5</v>
      </c>
      <c r="R35" s="31"/>
    </row>
    <row r="36" spans="1:19" ht="13">
      <c r="A36" s="32">
        <v>2</v>
      </c>
      <c r="B36" s="32">
        <v>1</v>
      </c>
      <c r="C36" s="32"/>
      <c r="D36" s="32">
        <f t="shared" ref="D36:D44" si="8">A36*15</f>
        <v>30</v>
      </c>
      <c r="E36" s="32">
        <f t="shared" si="0"/>
        <v>15</v>
      </c>
      <c r="F36" s="32">
        <f t="shared" si="1"/>
        <v>0</v>
      </c>
      <c r="G36" s="32">
        <f t="shared" si="2"/>
        <v>75</v>
      </c>
      <c r="H36" s="32">
        <f t="shared" si="3"/>
        <v>2.5</v>
      </c>
      <c r="I36" s="33">
        <v>2.5</v>
      </c>
      <c r="K36">
        <v>1</v>
      </c>
      <c r="L36">
        <v>2</v>
      </c>
      <c r="O36">
        <f t="shared" ref="O36:O43" si="9">SUM(K36:L36)*15</f>
        <v>45</v>
      </c>
      <c r="P36">
        <f t="shared" ref="P36:P43" si="10">O36/28</f>
        <v>1.6071428571428572</v>
      </c>
      <c r="R36" s="31">
        <f>P36*2</f>
        <v>3.2142857142857144</v>
      </c>
      <c r="S36">
        <v>3</v>
      </c>
    </row>
    <row r="37" spans="1:19" ht="13">
      <c r="A37" s="32">
        <v>2</v>
      </c>
      <c r="B37" s="32"/>
      <c r="C37" s="32">
        <v>1</v>
      </c>
      <c r="D37" s="32">
        <f t="shared" si="8"/>
        <v>30</v>
      </c>
      <c r="E37" s="32">
        <f t="shared" si="0"/>
        <v>0</v>
      </c>
      <c r="F37" s="32">
        <f t="shared" si="1"/>
        <v>15</v>
      </c>
      <c r="G37" s="32">
        <f t="shared" si="2"/>
        <v>82.5</v>
      </c>
      <c r="H37" s="32">
        <f t="shared" si="3"/>
        <v>2.75</v>
      </c>
      <c r="I37" s="33">
        <v>3</v>
      </c>
      <c r="K37">
        <v>2</v>
      </c>
      <c r="L37">
        <v>1</v>
      </c>
      <c r="O37">
        <f t="shared" si="9"/>
        <v>45</v>
      </c>
      <c r="P37">
        <f t="shared" si="10"/>
        <v>1.6071428571428572</v>
      </c>
      <c r="R37" s="31">
        <f>P37*2</f>
        <v>3.2142857142857144</v>
      </c>
      <c r="S37">
        <v>3</v>
      </c>
    </row>
    <row r="38" spans="1:19" ht="13">
      <c r="A38" s="32">
        <v>2</v>
      </c>
      <c r="B38" s="32">
        <v>2</v>
      </c>
      <c r="C38" s="32"/>
      <c r="D38" s="32">
        <f t="shared" si="8"/>
        <v>30</v>
      </c>
      <c r="E38" s="32">
        <f t="shared" si="0"/>
        <v>30</v>
      </c>
      <c r="F38" s="32">
        <f t="shared" si="1"/>
        <v>0</v>
      </c>
      <c r="G38" s="32">
        <f t="shared" si="2"/>
        <v>105</v>
      </c>
      <c r="H38" s="32">
        <f t="shared" si="3"/>
        <v>3.5</v>
      </c>
      <c r="I38" s="33">
        <v>3.5</v>
      </c>
      <c r="K38">
        <v>2</v>
      </c>
      <c r="L38">
        <v>2</v>
      </c>
      <c r="O38">
        <f t="shared" si="9"/>
        <v>60</v>
      </c>
      <c r="P38">
        <f t="shared" si="10"/>
        <v>2.1428571428571428</v>
      </c>
      <c r="R38" s="31">
        <f>P38*2</f>
        <v>4.2857142857142856</v>
      </c>
      <c r="S38">
        <v>4</v>
      </c>
    </row>
    <row r="39" spans="1:19" ht="13">
      <c r="A39" s="32">
        <v>2</v>
      </c>
      <c r="B39" s="32"/>
      <c r="C39" s="32">
        <v>2</v>
      </c>
      <c r="D39" s="32">
        <f t="shared" si="8"/>
        <v>30</v>
      </c>
      <c r="E39" s="32">
        <f t="shared" si="0"/>
        <v>0</v>
      </c>
      <c r="F39" s="32">
        <f t="shared" si="1"/>
        <v>30</v>
      </c>
      <c r="G39" s="32">
        <f t="shared" si="2"/>
        <v>120</v>
      </c>
      <c r="H39" s="32">
        <f t="shared" si="3"/>
        <v>4</v>
      </c>
      <c r="I39" s="33">
        <v>4</v>
      </c>
      <c r="M39">
        <v>1</v>
      </c>
      <c r="O39">
        <f t="shared" si="9"/>
        <v>0</v>
      </c>
      <c r="P39">
        <f t="shared" si="10"/>
        <v>0</v>
      </c>
    </row>
    <row r="40" spans="1:19" ht="13">
      <c r="A40" s="32">
        <v>1</v>
      </c>
      <c r="B40" s="32"/>
      <c r="C40" s="32"/>
      <c r="D40" s="32">
        <f t="shared" si="8"/>
        <v>15</v>
      </c>
      <c r="E40" s="32">
        <f t="shared" si="0"/>
        <v>0</v>
      </c>
      <c r="F40" s="32">
        <f t="shared" si="1"/>
        <v>0</v>
      </c>
      <c r="G40" s="32">
        <f t="shared" si="2"/>
        <v>22.5</v>
      </c>
      <c r="H40" s="32">
        <f t="shared" si="3"/>
        <v>0.75</v>
      </c>
      <c r="I40" s="33">
        <v>1</v>
      </c>
      <c r="M40">
        <v>2</v>
      </c>
      <c r="O40">
        <f t="shared" si="9"/>
        <v>0</v>
      </c>
      <c r="P40">
        <f t="shared" si="10"/>
        <v>0</v>
      </c>
    </row>
    <row r="41" spans="1:19" ht="13">
      <c r="A41" s="32">
        <v>2</v>
      </c>
      <c r="B41" s="32"/>
      <c r="C41" s="32"/>
      <c r="D41" s="32">
        <f t="shared" si="8"/>
        <v>30</v>
      </c>
      <c r="E41" s="32">
        <f t="shared" si="0"/>
        <v>0</v>
      </c>
      <c r="F41" s="32">
        <f t="shared" si="1"/>
        <v>0</v>
      </c>
      <c r="G41" s="32">
        <f t="shared" si="2"/>
        <v>45</v>
      </c>
      <c r="H41" s="32">
        <f t="shared" si="3"/>
        <v>1.5</v>
      </c>
      <c r="I41" s="33">
        <v>1.5</v>
      </c>
      <c r="K41">
        <v>1</v>
      </c>
      <c r="O41">
        <f t="shared" si="9"/>
        <v>15</v>
      </c>
      <c r="P41">
        <f t="shared" si="10"/>
        <v>0.5357142857142857</v>
      </c>
      <c r="R41" s="31">
        <f>P41*2</f>
        <v>1.0714285714285714</v>
      </c>
      <c r="S41">
        <v>1</v>
      </c>
    </row>
    <row r="42" spans="1:19" ht="13">
      <c r="A42" s="32"/>
      <c r="B42" s="32">
        <v>2</v>
      </c>
      <c r="C42" s="32"/>
      <c r="D42" s="32">
        <f t="shared" si="8"/>
        <v>0</v>
      </c>
      <c r="E42" s="32">
        <f t="shared" ref="E42" si="11">B42*15</f>
        <v>30</v>
      </c>
      <c r="F42" s="32">
        <f t="shared" ref="F42" si="12">C42*15</f>
        <v>0</v>
      </c>
      <c r="G42" s="32">
        <f t="shared" ref="G42" si="13">D42*1.5+E42*2+F42*2.5</f>
        <v>60</v>
      </c>
      <c r="H42" s="32">
        <f t="shared" si="3"/>
        <v>2</v>
      </c>
      <c r="I42" s="33">
        <v>2</v>
      </c>
      <c r="R42" s="31"/>
    </row>
    <row r="43" spans="1:19" ht="13">
      <c r="A43" s="32"/>
      <c r="B43" s="32"/>
      <c r="C43" s="32">
        <v>1</v>
      </c>
      <c r="D43" s="32">
        <f t="shared" si="8"/>
        <v>0</v>
      </c>
      <c r="E43" s="32">
        <f t="shared" si="0"/>
        <v>0</v>
      </c>
      <c r="F43" s="32">
        <f t="shared" si="1"/>
        <v>15</v>
      </c>
      <c r="G43" s="32">
        <f t="shared" si="2"/>
        <v>37.5</v>
      </c>
      <c r="H43" s="32">
        <f t="shared" si="3"/>
        <v>1.25</v>
      </c>
      <c r="I43" s="33">
        <v>1.5</v>
      </c>
      <c r="K43">
        <v>2</v>
      </c>
      <c r="O43">
        <f t="shared" si="9"/>
        <v>30</v>
      </c>
      <c r="P43">
        <f t="shared" si="10"/>
        <v>1.0714285714285714</v>
      </c>
      <c r="R43" s="31">
        <f>P43*2</f>
        <v>2.1428571428571428</v>
      </c>
      <c r="S43">
        <v>2</v>
      </c>
    </row>
    <row r="44" spans="1:19" ht="13">
      <c r="A44" s="32"/>
      <c r="B44" s="32"/>
      <c r="C44" s="32">
        <v>2</v>
      </c>
      <c r="D44" s="32">
        <f t="shared" si="8"/>
        <v>0</v>
      </c>
      <c r="E44" s="32">
        <f t="shared" si="0"/>
        <v>0</v>
      </c>
      <c r="F44" s="32">
        <f t="shared" si="1"/>
        <v>30</v>
      </c>
      <c r="G44" s="32">
        <f t="shared" si="2"/>
        <v>75</v>
      </c>
      <c r="H44" s="32">
        <f t="shared" si="3"/>
        <v>2.5</v>
      </c>
      <c r="I44" s="33">
        <v>2.5</v>
      </c>
    </row>
    <row r="45" spans="1:19" ht="13">
      <c r="A45" s="32"/>
      <c r="B45" s="32"/>
      <c r="C45" s="32"/>
      <c r="D45" s="32"/>
      <c r="E45" s="32"/>
      <c r="F45" s="32"/>
      <c r="G45" s="32"/>
      <c r="H45" s="32"/>
      <c r="I45" s="33"/>
      <c r="K45" t="s">
        <v>23</v>
      </c>
    </row>
    <row r="46" spans="1:19" ht="13">
      <c r="A46" s="32" t="s">
        <v>23</v>
      </c>
      <c r="B46" s="32"/>
      <c r="C46" s="32"/>
      <c r="D46" s="32"/>
      <c r="E46" s="32"/>
      <c r="F46" s="32"/>
      <c r="G46" s="32"/>
      <c r="H46" s="32"/>
      <c r="I46" s="33"/>
      <c r="K46">
        <v>1</v>
      </c>
      <c r="L46">
        <v>1</v>
      </c>
      <c r="O46">
        <f>K46*20+L46*15</f>
        <v>35</v>
      </c>
      <c r="P46">
        <f>O46/28</f>
        <v>1.25</v>
      </c>
      <c r="R46" s="31">
        <f>P46*2</f>
        <v>2.5</v>
      </c>
      <c r="S46">
        <v>2.5</v>
      </c>
    </row>
    <row r="47" spans="1:19" ht="13">
      <c r="A47" s="32"/>
      <c r="B47" s="32"/>
      <c r="C47" s="32"/>
      <c r="D47" s="32"/>
      <c r="E47" s="32"/>
      <c r="F47" s="32"/>
      <c r="G47" s="32"/>
      <c r="H47" s="32"/>
      <c r="I47" s="33"/>
      <c r="K47">
        <v>1</v>
      </c>
      <c r="L47">
        <v>2</v>
      </c>
      <c r="O47">
        <f t="shared" ref="O47:O53" si="14">K47*20+L47*15</f>
        <v>50</v>
      </c>
      <c r="P47">
        <f t="shared" ref="P47:P53" si="15">O47/28</f>
        <v>1.7857142857142858</v>
      </c>
      <c r="R47" s="31">
        <f>P47*2</f>
        <v>3.5714285714285716</v>
      </c>
      <c r="S47">
        <v>3.5</v>
      </c>
    </row>
    <row r="48" spans="1:19" ht="13">
      <c r="A48" s="32" t="s">
        <v>25</v>
      </c>
      <c r="B48" s="32" t="s">
        <v>26</v>
      </c>
      <c r="C48" s="32" t="s">
        <v>27</v>
      </c>
      <c r="D48" s="32"/>
      <c r="E48" s="32"/>
      <c r="F48" s="32"/>
      <c r="G48" s="32"/>
      <c r="H48" s="32"/>
      <c r="I48" s="33"/>
      <c r="K48">
        <v>2</v>
      </c>
      <c r="L48">
        <v>1</v>
      </c>
      <c r="O48">
        <f t="shared" si="14"/>
        <v>55</v>
      </c>
      <c r="P48">
        <f t="shared" si="15"/>
        <v>1.9642857142857142</v>
      </c>
      <c r="R48" s="31">
        <f>P48*2</f>
        <v>3.9285714285714284</v>
      </c>
      <c r="S48">
        <v>4</v>
      </c>
    </row>
    <row r="49" spans="1:19" ht="13">
      <c r="A49" s="32">
        <v>1</v>
      </c>
      <c r="B49" s="32">
        <v>1</v>
      </c>
      <c r="C49" s="32"/>
      <c r="D49" s="32">
        <f>A49*20</f>
        <v>20</v>
      </c>
      <c r="E49" s="32">
        <f t="shared" ref="E49:E61" si="16">B49*15</f>
        <v>15</v>
      </c>
      <c r="F49" s="32">
        <f t="shared" ref="F49:F61" si="17">C49*15</f>
        <v>0</v>
      </c>
      <c r="G49" s="32">
        <f>D49*2+E49*2+F49*2.5</f>
        <v>70</v>
      </c>
      <c r="H49" s="32">
        <f>G49/30</f>
        <v>2.3333333333333335</v>
      </c>
      <c r="I49" s="33">
        <v>2.5</v>
      </c>
      <c r="K49">
        <v>2</v>
      </c>
      <c r="L49">
        <v>2</v>
      </c>
      <c r="O49">
        <f t="shared" si="14"/>
        <v>70</v>
      </c>
      <c r="P49">
        <f t="shared" si="15"/>
        <v>2.5</v>
      </c>
      <c r="R49" s="31">
        <f>P49*2</f>
        <v>5</v>
      </c>
      <c r="S49">
        <v>5</v>
      </c>
    </row>
    <row r="50" spans="1:19" ht="13">
      <c r="A50" s="32">
        <v>1</v>
      </c>
      <c r="B50" s="32"/>
      <c r="C50" s="32">
        <v>1</v>
      </c>
      <c r="D50" s="32">
        <f t="shared" ref="D50:D61" si="18">A50*20</f>
        <v>20</v>
      </c>
      <c r="E50" s="32">
        <f t="shared" si="16"/>
        <v>0</v>
      </c>
      <c r="F50" s="32">
        <f t="shared" si="17"/>
        <v>15</v>
      </c>
      <c r="G50" s="32">
        <f t="shared" ref="G50:G61" si="19">D50*2+E50*2+F50*2.5</f>
        <v>77.5</v>
      </c>
      <c r="H50" s="32">
        <f t="shared" ref="H50:H61" si="20">G50/30</f>
        <v>2.5833333333333335</v>
      </c>
      <c r="I50" s="33">
        <v>2.5</v>
      </c>
      <c r="K50">
        <v>1</v>
      </c>
      <c r="O50">
        <f t="shared" si="14"/>
        <v>20</v>
      </c>
      <c r="P50">
        <f t="shared" si="15"/>
        <v>0.7142857142857143</v>
      </c>
      <c r="R50" s="31">
        <f>P50*2</f>
        <v>1.4285714285714286</v>
      </c>
      <c r="S50">
        <v>1.5</v>
      </c>
    </row>
    <row r="51" spans="1:19" ht="13">
      <c r="A51" s="32">
        <v>1</v>
      </c>
      <c r="B51" s="32">
        <v>2</v>
      </c>
      <c r="C51" s="32"/>
      <c r="D51" s="32">
        <f t="shared" ref="D51:D52" si="21">A51*20</f>
        <v>20</v>
      </c>
      <c r="E51" s="32">
        <f t="shared" ref="E51:E52" si="22">B51*15</f>
        <v>30</v>
      </c>
      <c r="F51" s="32">
        <f t="shared" ref="F51:F52" si="23">C51*15</f>
        <v>0</v>
      </c>
      <c r="G51" s="32">
        <f t="shared" si="19"/>
        <v>100</v>
      </c>
      <c r="H51" s="32">
        <f t="shared" si="20"/>
        <v>3.3333333333333335</v>
      </c>
      <c r="I51" s="33">
        <v>3.5</v>
      </c>
      <c r="R51" s="31"/>
    </row>
    <row r="52" spans="1:19" ht="13">
      <c r="A52" s="32">
        <v>1</v>
      </c>
      <c r="B52" s="32"/>
      <c r="C52" s="32">
        <v>2</v>
      </c>
      <c r="D52" s="32">
        <f t="shared" si="21"/>
        <v>20</v>
      </c>
      <c r="E52" s="32">
        <f t="shared" si="22"/>
        <v>0</v>
      </c>
      <c r="F52" s="32">
        <f t="shared" si="23"/>
        <v>30</v>
      </c>
      <c r="G52" s="32">
        <f t="shared" si="19"/>
        <v>115</v>
      </c>
      <c r="H52" s="32">
        <f t="shared" si="20"/>
        <v>3.8333333333333335</v>
      </c>
      <c r="I52" s="33">
        <v>4</v>
      </c>
      <c r="R52" s="31"/>
    </row>
    <row r="53" spans="1:19" ht="13">
      <c r="A53" s="32">
        <v>2</v>
      </c>
      <c r="B53" s="32">
        <v>1</v>
      </c>
      <c r="C53" s="32"/>
      <c r="D53" s="32">
        <f t="shared" si="18"/>
        <v>40</v>
      </c>
      <c r="E53" s="32">
        <f t="shared" si="16"/>
        <v>15</v>
      </c>
      <c r="F53" s="32">
        <f t="shared" si="17"/>
        <v>0</v>
      </c>
      <c r="G53" s="32">
        <f t="shared" si="19"/>
        <v>110</v>
      </c>
      <c r="H53" s="32">
        <f t="shared" si="20"/>
        <v>3.6666666666666665</v>
      </c>
      <c r="I53" s="33">
        <v>4</v>
      </c>
      <c r="K53">
        <v>2</v>
      </c>
      <c r="O53">
        <f t="shared" si="14"/>
        <v>40</v>
      </c>
      <c r="P53">
        <f t="shared" si="15"/>
        <v>1.4285714285714286</v>
      </c>
      <c r="R53" s="31">
        <f>P53*2</f>
        <v>2.8571428571428572</v>
      </c>
      <c r="S53">
        <v>3</v>
      </c>
    </row>
    <row r="54" spans="1:19" ht="13">
      <c r="A54" s="32">
        <v>2</v>
      </c>
      <c r="B54" s="32"/>
      <c r="C54" s="32">
        <v>1</v>
      </c>
      <c r="D54" s="32">
        <f t="shared" si="18"/>
        <v>40</v>
      </c>
      <c r="E54" s="32">
        <f t="shared" si="16"/>
        <v>0</v>
      </c>
      <c r="F54" s="32">
        <f t="shared" si="17"/>
        <v>15</v>
      </c>
      <c r="G54" s="32">
        <f t="shared" si="19"/>
        <v>117.5</v>
      </c>
      <c r="H54" s="32">
        <f t="shared" si="20"/>
        <v>3.9166666666666665</v>
      </c>
      <c r="I54" s="33">
        <v>4</v>
      </c>
    </row>
    <row r="55" spans="1:19" ht="13">
      <c r="A55" s="32">
        <v>2</v>
      </c>
      <c r="B55" s="32">
        <v>2</v>
      </c>
      <c r="C55" s="32"/>
      <c r="D55" s="32">
        <f t="shared" si="18"/>
        <v>40</v>
      </c>
      <c r="E55" s="32">
        <f t="shared" si="16"/>
        <v>30</v>
      </c>
      <c r="F55" s="32">
        <f t="shared" si="17"/>
        <v>0</v>
      </c>
      <c r="G55" s="32">
        <f t="shared" si="19"/>
        <v>140</v>
      </c>
      <c r="H55" s="32">
        <f t="shared" si="20"/>
        <v>4.666666666666667</v>
      </c>
      <c r="I55" s="33">
        <v>5</v>
      </c>
    </row>
    <row r="56" spans="1:19" ht="13">
      <c r="A56" s="32">
        <v>2</v>
      </c>
      <c r="B56" s="32"/>
      <c r="C56" s="32">
        <v>2</v>
      </c>
      <c r="D56" s="32">
        <f t="shared" si="18"/>
        <v>40</v>
      </c>
      <c r="E56" s="32">
        <f t="shared" si="16"/>
        <v>0</v>
      </c>
      <c r="F56" s="32">
        <f t="shared" si="17"/>
        <v>30</v>
      </c>
      <c r="G56" s="32">
        <f t="shared" si="19"/>
        <v>155</v>
      </c>
      <c r="H56" s="32">
        <f t="shared" si="20"/>
        <v>5.166666666666667</v>
      </c>
      <c r="I56" s="33">
        <v>5</v>
      </c>
    </row>
    <row r="57" spans="1:19" ht="13">
      <c r="A57" s="32">
        <v>1</v>
      </c>
      <c r="B57" s="32"/>
      <c r="C57" s="32"/>
      <c r="D57" s="32">
        <f t="shared" si="18"/>
        <v>20</v>
      </c>
      <c r="E57" s="32">
        <f t="shared" si="16"/>
        <v>0</v>
      </c>
      <c r="F57" s="32">
        <f t="shared" si="17"/>
        <v>0</v>
      </c>
      <c r="G57" s="32">
        <f t="shared" si="19"/>
        <v>40</v>
      </c>
      <c r="H57" s="32">
        <f t="shared" si="20"/>
        <v>1.3333333333333333</v>
      </c>
      <c r="I57" s="33">
        <v>1.5</v>
      </c>
    </row>
    <row r="58" spans="1:19" ht="13">
      <c r="A58" s="32">
        <v>2</v>
      </c>
      <c r="B58" s="32"/>
      <c r="C58" s="32"/>
      <c r="D58" s="32">
        <f t="shared" si="18"/>
        <v>40</v>
      </c>
      <c r="E58" s="32">
        <f t="shared" si="16"/>
        <v>0</v>
      </c>
      <c r="F58" s="32">
        <f t="shared" si="17"/>
        <v>0</v>
      </c>
      <c r="G58" s="32">
        <f t="shared" si="19"/>
        <v>80</v>
      </c>
      <c r="H58" s="32">
        <f t="shared" si="20"/>
        <v>2.6666666666666665</v>
      </c>
      <c r="I58" s="33">
        <v>2.5</v>
      </c>
    </row>
    <row r="59" spans="1:19" ht="13">
      <c r="A59" s="32"/>
      <c r="B59" s="32">
        <v>2</v>
      </c>
      <c r="C59" s="32"/>
      <c r="D59" s="32">
        <f t="shared" ref="D59" si="24">A59*20</f>
        <v>0</v>
      </c>
      <c r="E59" s="32">
        <f t="shared" ref="E59" si="25">B59*15</f>
        <v>30</v>
      </c>
      <c r="F59" s="32">
        <f t="shared" ref="F59" si="26">C59*15</f>
        <v>0</v>
      </c>
      <c r="G59" s="32">
        <f t="shared" si="19"/>
        <v>60</v>
      </c>
      <c r="H59" s="32">
        <f t="shared" si="20"/>
        <v>2</v>
      </c>
      <c r="I59" s="33">
        <v>2.5</v>
      </c>
    </row>
    <row r="60" spans="1:19" ht="13">
      <c r="A60" s="32"/>
      <c r="B60" s="32"/>
      <c r="C60" s="32">
        <v>1</v>
      </c>
      <c r="D60" s="32">
        <f t="shared" si="18"/>
        <v>0</v>
      </c>
      <c r="E60" s="32">
        <f t="shared" si="16"/>
        <v>0</v>
      </c>
      <c r="F60" s="32">
        <f t="shared" si="17"/>
        <v>15</v>
      </c>
      <c r="G60" s="32">
        <f t="shared" si="19"/>
        <v>37.5</v>
      </c>
      <c r="H60" s="32">
        <f t="shared" si="20"/>
        <v>1.25</v>
      </c>
      <c r="I60" s="33">
        <v>1.5</v>
      </c>
    </row>
    <row r="61" spans="1:19" ht="13">
      <c r="A61" s="32"/>
      <c r="B61" s="32"/>
      <c r="C61" s="32">
        <v>2</v>
      </c>
      <c r="D61" s="32">
        <f t="shared" si="18"/>
        <v>0</v>
      </c>
      <c r="E61" s="32">
        <f t="shared" si="16"/>
        <v>0</v>
      </c>
      <c r="F61" s="32">
        <f t="shared" si="17"/>
        <v>30</v>
      </c>
      <c r="G61" s="32">
        <f t="shared" si="19"/>
        <v>75</v>
      </c>
      <c r="H61" s="32">
        <f t="shared" si="20"/>
        <v>2.5</v>
      </c>
      <c r="I61" s="33">
        <v>2.5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"/>
  <sheetViews>
    <sheetView workbookViewId="0">
      <selection activeCell="C3" sqref="C3"/>
    </sheetView>
  </sheetViews>
  <sheetFormatPr defaultRowHeight="12.5"/>
  <sheetData>
    <row r="3" spans="2:3">
      <c r="B3" t="s">
        <v>33</v>
      </c>
      <c r="C3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Program</vt:lpstr>
      <vt:lpstr>Plan kierunku</vt:lpstr>
      <vt:lpstr>Arkusz1</vt:lpstr>
      <vt:lpstr>Arkusz2</vt:lpstr>
      <vt:lpstr>Program!druk_kier</vt:lpstr>
      <vt:lpstr>druk_kier</vt:lpstr>
      <vt:lpstr>Program!druk_podst</vt:lpstr>
      <vt:lpstr>druk_podst</vt:lpstr>
      <vt:lpstr>'Plan kierunku'!Obszar_wydruku</vt:lpstr>
      <vt:lpstr>'Plan kierunku'!Print_Area</vt:lpstr>
      <vt:lpstr>Program!Print_Area</vt:lpstr>
      <vt:lpstr>tyg</vt:lpstr>
    </vt:vector>
  </TitlesOfParts>
  <Company>Katedra Mechaniki Precyzyjnej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Dziura</dc:creator>
  <cp:lastModifiedBy>Darek</cp:lastModifiedBy>
  <cp:lastPrinted>2014-01-20T12:16:59Z</cp:lastPrinted>
  <dcterms:created xsi:type="dcterms:W3CDTF">2002-04-29T07:10:53Z</dcterms:created>
  <dcterms:modified xsi:type="dcterms:W3CDTF">2015-12-02T09:12:05Z</dcterms:modified>
</cp:coreProperties>
</file>