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440" windowHeight="6930"/>
  </bookViews>
  <sheets>
    <sheet name="Plan kierunku" sheetId="1" r:id="rId1"/>
    <sheet name="Arkusz2" sheetId="10" r:id="rId2"/>
    <sheet name="Arkusz1" sheetId="11" r:id="rId3"/>
  </sheets>
  <externalReferences>
    <externalReference r:id="rId4"/>
  </externalReferences>
  <definedNames>
    <definedName name="druk_kier">'Plan kierunku'!$F$1:$AF$68</definedName>
    <definedName name="druk_podst">'Plan kierunku'!$F$1:$AF$68</definedName>
    <definedName name="druk_spec">#REF!</definedName>
    <definedName name="ECTS_r">[1]P!$C$11</definedName>
    <definedName name="ECTS_s">[1]P!$C$11</definedName>
    <definedName name="egz_r">[1]P!$C$10</definedName>
    <definedName name="egz_s">[1]P!$C$9</definedName>
    <definedName name="max_11">[1]P!$C$8</definedName>
    <definedName name="max_st">[1]P!$C$7</definedName>
    <definedName name="max_t">[1]P!$C$5</definedName>
    <definedName name="min_st">[1]P!$C$6</definedName>
    <definedName name="_xlnm.Print_Area" localSheetId="0">'Plan kierunku'!$B$2:$AK$69</definedName>
    <definedName name="Print_Area" localSheetId="0">'Plan kierunku'!$F$1:$AF$73</definedName>
    <definedName name="tyg">Arkusz2!$C$3</definedName>
  </definedNames>
  <calcPr calcId="125725"/>
</workbook>
</file>

<file path=xl/calcChain.xml><?xml version="1.0" encoding="utf-8"?>
<calcChain xmlns="http://schemas.openxmlformats.org/spreadsheetml/2006/main">
  <c r="L55" i="1"/>
  <c r="M55"/>
  <c r="P55" s="1"/>
  <c r="N55"/>
  <c r="O55"/>
  <c r="Q55"/>
  <c r="L56"/>
  <c r="M56"/>
  <c r="N56"/>
  <c r="O56"/>
  <c r="Q56"/>
  <c r="L57"/>
  <c r="M57"/>
  <c r="N57"/>
  <c r="O57"/>
  <c r="Q57"/>
  <c r="L58"/>
  <c r="M58"/>
  <c r="P58" s="1"/>
  <c r="N58"/>
  <c r="O58"/>
  <c r="Q58"/>
  <c r="L59"/>
  <c r="M59"/>
  <c r="N59"/>
  <c r="O59"/>
  <c r="Q59"/>
  <c r="L60"/>
  <c r="M60"/>
  <c r="N60"/>
  <c r="O60"/>
  <c r="Q60"/>
  <c r="L61"/>
  <c r="M61"/>
  <c r="N61"/>
  <c r="O61"/>
  <c r="Q61"/>
  <c r="L62"/>
  <c r="M62"/>
  <c r="N62"/>
  <c r="O62"/>
  <c r="P62" s="1"/>
  <c r="Q62"/>
  <c r="Q54"/>
  <c r="Q53"/>
  <c r="Q52"/>
  <c r="Q51"/>
  <c r="P61"/>
  <c r="P57"/>
  <c r="P59"/>
  <c r="P60"/>
  <c r="P56"/>
  <c r="O54"/>
  <c r="N54"/>
  <c r="M54"/>
  <c r="L54"/>
  <c r="O53"/>
  <c r="N53"/>
  <c r="M53"/>
  <c r="L53"/>
  <c r="O52"/>
  <c r="N52"/>
  <c r="M52"/>
  <c r="L52"/>
  <c r="P52" s="1"/>
  <c r="P49" s="1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P53"/>
  <c r="P54"/>
  <c r="Q49"/>
  <c r="O64"/>
  <c r="AH8"/>
  <c r="AG8"/>
  <c r="AH16"/>
  <c r="AG16"/>
  <c r="L20"/>
  <c r="P20" s="1"/>
  <c r="M20"/>
  <c r="N20"/>
  <c r="O20"/>
  <c r="Q20"/>
  <c r="L26"/>
  <c r="M26"/>
  <c r="N26"/>
  <c r="O26"/>
  <c r="Q26"/>
  <c r="AG66"/>
  <c r="P26"/>
  <c r="M51"/>
  <c r="M49"/>
  <c r="N51"/>
  <c r="N49"/>
  <c r="O51"/>
  <c r="O49"/>
  <c r="L51"/>
  <c r="Q64"/>
  <c r="AH66"/>
  <c r="AI66"/>
  <c r="AJ66"/>
  <c r="AK66"/>
  <c r="M18"/>
  <c r="N18"/>
  <c r="O18"/>
  <c r="M19"/>
  <c r="N19"/>
  <c r="O19"/>
  <c r="M21"/>
  <c r="N21"/>
  <c r="O21"/>
  <c r="M22"/>
  <c r="N22"/>
  <c r="O22"/>
  <c r="M23"/>
  <c r="N23"/>
  <c r="O23"/>
  <c r="M24"/>
  <c r="N24"/>
  <c r="O24"/>
  <c r="M25"/>
  <c r="N25"/>
  <c r="O25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L19"/>
  <c r="L21"/>
  <c r="L22"/>
  <c r="P22"/>
  <c r="L23"/>
  <c r="P23"/>
  <c r="L24"/>
  <c r="L25"/>
  <c r="L27"/>
  <c r="P27"/>
  <c r="L28"/>
  <c r="P28"/>
  <c r="L29"/>
  <c r="L30"/>
  <c r="L31"/>
  <c r="P31"/>
  <c r="L32"/>
  <c r="P32"/>
  <c r="L33"/>
  <c r="L34"/>
  <c r="L35"/>
  <c r="P35"/>
  <c r="L36"/>
  <c r="L37"/>
  <c r="L38"/>
  <c r="L39"/>
  <c r="P39" s="1"/>
  <c r="L40"/>
  <c r="L41"/>
  <c r="L42"/>
  <c r="L43"/>
  <c r="P43"/>
  <c r="L44"/>
  <c r="L45"/>
  <c r="L46"/>
  <c r="L47"/>
  <c r="P47" s="1"/>
  <c r="L18"/>
  <c r="P18" s="1"/>
  <c r="Q19"/>
  <c r="Q21"/>
  <c r="Q22"/>
  <c r="Q23"/>
  <c r="Q24"/>
  <c r="Q25"/>
  <c r="Q27"/>
  <c r="Q28"/>
  <c r="Q29"/>
  <c r="Q30"/>
  <c r="Q32"/>
  <c r="Q33"/>
  <c r="Q34"/>
  <c r="Q35"/>
  <c r="Q36"/>
  <c r="Q37"/>
  <c r="Q38"/>
  <c r="Q39"/>
  <c r="Q40"/>
  <c r="Q41"/>
  <c r="Q42"/>
  <c r="Q43"/>
  <c r="Q44"/>
  <c r="Q45"/>
  <c r="Q46"/>
  <c r="Q47"/>
  <c r="Q18"/>
  <c r="Q11"/>
  <c r="Q12"/>
  <c r="Q13"/>
  <c r="Q14"/>
  <c r="Q10"/>
  <c r="M10"/>
  <c r="N10"/>
  <c r="O10"/>
  <c r="M11"/>
  <c r="N11"/>
  <c r="P11" s="1"/>
  <c r="O11"/>
  <c r="M12"/>
  <c r="N12"/>
  <c r="O12"/>
  <c r="M13"/>
  <c r="N13"/>
  <c r="O13"/>
  <c r="M14"/>
  <c r="N14"/>
  <c r="O14"/>
  <c r="L10"/>
  <c r="L12"/>
  <c r="L13"/>
  <c r="L14"/>
  <c r="P14" s="1"/>
  <c r="L11"/>
  <c r="P44"/>
  <c r="P36"/>
  <c r="P45"/>
  <c r="P37"/>
  <c r="P24"/>
  <c r="P40"/>
  <c r="P41"/>
  <c r="P33"/>
  <c r="P29"/>
  <c r="P19"/>
  <c r="P46"/>
  <c r="P42"/>
  <c r="P38"/>
  <c r="P34"/>
  <c r="P30"/>
  <c r="P25"/>
  <c r="P21"/>
  <c r="P51"/>
  <c r="L49"/>
  <c r="P12"/>
  <c r="AG67"/>
  <c r="P10"/>
  <c r="P13"/>
  <c r="V31"/>
  <c r="Q31" s="1"/>
  <c r="N64"/>
  <c r="M64"/>
  <c r="L64"/>
  <c r="P64" s="1"/>
  <c r="AF16"/>
  <c r="AE16"/>
  <c r="AD16"/>
  <c r="AC16"/>
  <c r="AB16"/>
  <c r="AA16"/>
  <c r="Z16"/>
  <c r="Y16"/>
  <c r="X16"/>
  <c r="W16"/>
  <c r="V16"/>
  <c r="U16"/>
  <c r="T16"/>
  <c r="S16"/>
  <c r="R16"/>
  <c r="L16"/>
  <c r="O16"/>
  <c r="N16"/>
  <c r="M16"/>
  <c r="R8"/>
  <c r="R66" s="1"/>
  <c r="S8"/>
  <c r="S66" s="1"/>
  <c r="T8"/>
  <c r="T66" s="1"/>
  <c r="U8"/>
  <c r="U66" s="1"/>
  <c r="V8"/>
  <c r="V66" s="1"/>
  <c r="W8"/>
  <c r="W66" s="1"/>
  <c r="X8"/>
  <c r="X66" s="1"/>
  <c r="Y8"/>
  <c r="Y66" s="1"/>
  <c r="Z8"/>
  <c r="Z66" s="1"/>
  <c r="AA8"/>
  <c r="AB8"/>
  <c r="AB66"/>
  <c r="AB67" s="1"/>
  <c r="AC8"/>
  <c r="AC66"/>
  <c r="AD8"/>
  <c r="AD66"/>
  <c r="AE8"/>
  <c r="AE66"/>
  <c r="AF8"/>
  <c r="AF66"/>
  <c r="L8"/>
  <c r="M8"/>
  <c r="M66"/>
  <c r="N8"/>
  <c r="N66"/>
  <c r="Q8"/>
  <c r="O8"/>
  <c r="O66" s="1"/>
  <c r="W67" l="1"/>
  <c r="P16"/>
  <c r="R67"/>
  <c r="P8"/>
  <c r="AA66"/>
  <c r="P66"/>
  <c r="M69" s="1"/>
  <c r="L66"/>
  <c r="L69" s="1"/>
  <c r="Q16"/>
  <c r="Q66" s="1"/>
  <c r="O69"/>
  <c r="N69" l="1"/>
  <c r="P69"/>
</calcChain>
</file>

<file path=xl/sharedStrings.xml><?xml version="1.0" encoding="utf-8"?>
<sst xmlns="http://schemas.openxmlformats.org/spreadsheetml/2006/main" count="139" uniqueCount="107">
  <si>
    <t>W</t>
  </si>
  <si>
    <t>Ć</t>
  </si>
  <si>
    <t>L</t>
  </si>
  <si>
    <t>P</t>
  </si>
  <si>
    <t>S</t>
  </si>
  <si>
    <t>Sem. I</t>
  </si>
  <si>
    <t>Sem. II</t>
  </si>
  <si>
    <t>Sem. III</t>
  </si>
  <si>
    <t>Suma godzin / ECTS</t>
  </si>
  <si>
    <t>Przedmioty (Kursy)</t>
  </si>
  <si>
    <r>
      <t>P</t>
    </r>
    <r>
      <rPr>
        <vertAlign val="subscript"/>
        <sz val="14"/>
        <rFont val="Arial CE"/>
        <family val="2"/>
        <charset val="238"/>
      </rPr>
      <t>E</t>
    </r>
  </si>
  <si>
    <t>Systemy informatyczne w przemyśle</t>
  </si>
  <si>
    <t>tyg</t>
  </si>
  <si>
    <t>projekt 01</t>
  </si>
  <si>
    <t>projekt 02</t>
  </si>
  <si>
    <t>projekt 03</t>
  </si>
  <si>
    <t>projekt 04</t>
  </si>
  <si>
    <t>projekt 05</t>
  </si>
  <si>
    <t>GRUPA A - OGÓLNE</t>
  </si>
  <si>
    <t>PROFIL KSZTAŁCENIA:</t>
  </si>
  <si>
    <t>ogólnoakademicki</t>
  </si>
  <si>
    <t>PLAN STUDIÓW DLA KIERUNKU:</t>
  </si>
  <si>
    <t>Odpowiedzialność dydaktyczna</t>
  </si>
  <si>
    <t>Jednostka realizująca</t>
  </si>
  <si>
    <t>egzaminy</t>
  </si>
  <si>
    <t>STOPIEŃ I FORMA STUDIÓW</t>
  </si>
  <si>
    <t>Mechanika i Budowa Maszyn</t>
  </si>
  <si>
    <t>moduły obieralne</t>
  </si>
  <si>
    <t>Moduł pracy dyplomowej                (moduł obieralny)</t>
  </si>
  <si>
    <t>Seminarium dyplomowe, praca inżynierska, egzamin dyplomowy</t>
  </si>
  <si>
    <t>Modelowanie w technice</t>
  </si>
  <si>
    <t>Automatyzacja procesów technologicznych</t>
  </si>
  <si>
    <t>Projektowanie urządzeń</t>
  </si>
  <si>
    <t>Projektowanie maszyn i urządzeń</t>
  </si>
  <si>
    <t>Projektowanie maszyn</t>
  </si>
  <si>
    <t>Analiza i ocena procesów</t>
  </si>
  <si>
    <t>GRUPA B - KIERUNKOWE OBIERALNE</t>
  </si>
  <si>
    <t>Język angielski specjalistyczny</t>
  </si>
  <si>
    <t>Zarządzanie projektami i inwestycjami</t>
  </si>
  <si>
    <t>Metodyka pracy badawczej i naukowej</t>
  </si>
  <si>
    <t>Projekt układu konstrukcyjnego</t>
  </si>
  <si>
    <t>Maszyny robocze</t>
  </si>
  <si>
    <t>Przekładnie i napędy</t>
  </si>
  <si>
    <t>Projekt układu napędowego</t>
  </si>
  <si>
    <t>Współczesne materiały inżynierskie</t>
  </si>
  <si>
    <t>Moduł ogólny</t>
  </si>
  <si>
    <t>GRUPA C - SPECJALNOŚCIOWE</t>
  </si>
  <si>
    <t>Innowacje procesowe</t>
  </si>
  <si>
    <t>Logistyka produkcji</t>
  </si>
  <si>
    <t>Projekt systemu nadzorowania produkcji</t>
  </si>
  <si>
    <t>Projekt systemu diagnostycznego</t>
  </si>
  <si>
    <t>Nadzorowanie procesów produkcji</t>
  </si>
  <si>
    <t>Diagnostyka procesów wytwarzania</t>
  </si>
  <si>
    <t>Projekt systemu wspomagania decyzji</t>
  </si>
  <si>
    <t>Podstawy prawa gospodarczego</t>
  </si>
  <si>
    <t>Systemy produkcyjne</t>
  </si>
  <si>
    <t>Maszyny i urządzenia technologiczne</t>
  </si>
  <si>
    <t>Automatyzacja systemów produkcyjnych</t>
  </si>
  <si>
    <t>Energochłonność systemów produkcyjnych</t>
  </si>
  <si>
    <t>Projekt inżynierii odwrotnej</t>
  </si>
  <si>
    <t>Analiza i synteza konstrukcji mechanizmów</t>
  </si>
  <si>
    <t>Analiza i synteza układów kinematycznych</t>
  </si>
  <si>
    <t>Zarządzanie wiedzą</t>
  </si>
  <si>
    <t>II stopień, studia niestacjonarne</t>
  </si>
  <si>
    <t>Elastyczne systemy wytwarzania</t>
  </si>
  <si>
    <t>Planowanie i sterowanie produkcją</t>
  </si>
  <si>
    <t>Energochłonność procesów produkcyjnych</t>
  </si>
  <si>
    <t>Projekt zautomatyzowanego systemu produkcyjnego</t>
  </si>
  <si>
    <t>Sem. IV</t>
  </si>
  <si>
    <t>Modelowanie procesu technologicznego i rekonstrukcja obiektów</t>
  </si>
  <si>
    <t>Podstawy diagnostyki systemów wytwarzania i systemy pomiarowo-kontorlne</t>
  </si>
  <si>
    <t>Badania operacyjne i prognozowanie w technice</t>
  </si>
  <si>
    <t>Zintegrowane systemy wytwarzania i kontrola jakości produkcji</t>
  </si>
  <si>
    <t>82 godz. x 7 tyg.</t>
  </si>
  <si>
    <t>inżynieria rekonstrukcji</t>
  </si>
  <si>
    <t>Projekt elastycznego systemu wytwarzania</t>
  </si>
  <si>
    <t>Moduł konstrukcji</t>
  </si>
  <si>
    <t>Optymalizacja układów konstrukcyjnych</t>
  </si>
  <si>
    <t>Metody szybkiego prototypowania</t>
  </si>
  <si>
    <t>Innowacyjne rozwiązania konstrukcyjne</t>
  </si>
  <si>
    <t>Moduł technologii</t>
  </si>
  <si>
    <t>Procesy kontroli jakości</t>
  </si>
  <si>
    <t>Innowacyjne technologie wytwarzania</t>
  </si>
  <si>
    <t>Zaawansowane narzędzia i urządzenia produkcyjne</t>
  </si>
  <si>
    <t>Projekty innowacyjne i wdrożeniowe</t>
  </si>
  <si>
    <t>Niezawodność systemów technicznych</t>
  </si>
  <si>
    <t>Metrologia powierzchni i warstwy wierzchniej</t>
  </si>
  <si>
    <t>Algorytmizacja problemów i procesów decyzyjnych</t>
  </si>
  <si>
    <t>Moduł zastosowań informatyki i wdrożeń</t>
  </si>
  <si>
    <r>
      <rPr>
        <b/>
        <sz val="14"/>
        <rFont val="Arial CE"/>
        <charset val="238"/>
      </rPr>
      <t>Zintegrowane Systemy Projektowania i Wytwarzania</t>
    </r>
    <r>
      <rPr>
        <sz val="14"/>
        <rFont val="Arial CE"/>
        <family val="2"/>
        <charset val="238"/>
      </rPr>
      <t xml:space="preserve"> (Moduł konstrukcji + Moduł technologii)</t>
    </r>
  </si>
  <si>
    <r>
      <rPr>
        <b/>
        <sz val="14"/>
        <rFont val="Arial"/>
        <family val="2"/>
        <charset val="238"/>
      </rPr>
      <t>Innowacyjne Metody Projektowania</t>
    </r>
    <r>
      <rPr>
        <sz val="14"/>
        <rFont val="Arial"/>
        <family val="2"/>
        <charset val="238"/>
      </rPr>
      <t xml:space="preserve"> (Moduł konstrukcji + Moduł zastosowań informatyki i wdrożeń)</t>
    </r>
  </si>
  <si>
    <r>
      <t xml:space="preserve">Autoryzacja i Robotyzacja Procesów Produkcyjnych </t>
    </r>
    <r>
      <rPr>
        <sz val="14"/>
        <rFont val="Arial CE"/>
        <charset val="238"/>
      </rPr>
      <t>(Moduł technologii + Moduł zastosowań informatyki i wdrożeń)</t>
    </r>
  </si>
  <si>
    <t>SPECJALNOŚCI</t>
  </si>
  <si>
    <t>Plan studiów od roku akadem. 2013/14 (uchwała Rady Wydziału z dnia 17.07.2012) realizujący:</t>
  </si>
  <si>
    <t xml:space="preserve"> - program kształcenia obowiązujący od roku akademickiego 2012/2013 (uchwała Senatu nr 30/2012 z dnia 30.05.2012)</t>
  </si>
  <si>
    <t xml:space="preserve"> - program studiów obowiązujący od roku akademickiego 2012/2013 (uchwała Rady Wydziału z dnia 17.07.2012)</t>
  </si>
  <si>
    <t>Podstawy modelowania i optymalizacji procesów</t>
  </si>
  <si>
    <t>Systemy sterowania</t>
  </si>
  <si>
    <t>Podstawy projektowania innowacji</t>
  </si>
  <si>
    <t>Techniki prezentacji i wizualizacji projektów</t>
  </si>
  <si>
    <t>Nadzorowanie i diagnostyka procesów</t>
  </si>
  <si>
    <t>Moduł systemów wspomagania decyzji</t>
  </si>
  <si>
    <t>Analiza i przetwarzanie danych</t>
  </si>
  <si>
    <t>Projekt innowacji procesowej</t>
  </si>
  <si>
    <t>Zarządzanie rozwojem produktu</t>
  </si>
  <si>
    <t>Podstawy analizy rynku</t>
  </si>
  <si>
    <t>Projekt strategii rozwoju produktu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</si>
</sst>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SwitzerlandNarrow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sz val="12"/>
      <name val="Arial CE"/>
      <charset val="238"/>
    </font>
    <font>
      <b/>
      <sz val="14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1" applyBorder="0"/>
  </cellStyleXfs>
  <cellXfs count="327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164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 applyProtection="1">
      <alignment horizontal="center" vertic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12" fillId="7" borderId="25" xfId="0" applyFont="1" applyFill="1" applyBorder="1" applyAlignment="1" applyProtection="1">
      <alignment vertical="center"/>
      <protection locked="0"/>
    </xf>
    <xf numFmtId="0" fontId="12" fillId="7" borderId="26" xfId="0" applyFont="1" applyFill="1" applyBorder="1" applyAlignment="1" applyProtection="1">
      <alignment horizontal="right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1" fillId="6" borderId="33" xfId="0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11" fillId="6" borderId="2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11" fillId="6" borderId="35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7" borderId="37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2" borderId="38" xfId="0" applyFont="1" applyFill="1" applyBorder="1" applyAlignment="1" applyProtection="1">
      <alignment horizontal="left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11" fillId="8" borderId="17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1" fillId="7" borderId="4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38" xfId="0" applyFill="1" applyBorder="1" applyAlignment="1" applyProtection="1">
      <alignment horizontal="left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2" fillId="0" borderId="38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6" borderId="38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1" fillId="9" borderId="41" xfId="0" applyFont="1" applyFill="1" applyBorder="1" applyAlignment="1" applyProtection="1"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37" xfId="0" applyFont="1" applyFill="1" applyBorder="1" applyAlignment="1" applyProtection="1">
      <alignment horizontal="center" vertical="center"/>
      <protection locked="0"/>
    </xf>
    <xf numFmtId="0" fontId="7" fillId="9" borderId="37" xfId="0" applyFont="1" applyFill="1" applyBorder="1" applyAlignment="1" applyProtection="1">
      <alignment horizontal="center" vertical="center"/>
      <protection locked="0"/>
    </xf>
    <xf numFmtId="0" fontId="7" fillId="9" borderId="42" xfId="0" applyFont="1" applyFill="1" applyBorder="1" applyAlignment="1" applyProtection="1">
      <alignment horizontal="center" vertical="center"/>
      <protection locked="0"/>
    </xf>
    <xf numFmtId="0" fontId="7" fillId="9" borderId="43" xfId="0" applyFont="1" applyFill="1" applyBorder="1" applyAlignment="1" applyProtection="1">
      <alignment horizontal="center" vertical="center"/>
      <protection locked="0"/>
    </xf>
    <xf numFmtId="0" fontId="7" fillId="9" borderId="44" xfId="0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7" fillId="9" borderId="45" xfId="0" applyFont="1" applyFill="1" applyBorder="1" applyAlignment="1" applyProtection="1">
      <alignment vertical="center" wrapText="1"/>
      <protection locked="0"/>
    </xf>
    <xf numFmtId="0" fontId="7" fillId="9" borderId="46" xfId="0" applyFont="1" applyFill="1" applyBorder="1" applyAlignment="1" applyProtection="1">
      <alignment vertical="center" wrapText="1"/>
      <protection locked="0"/>
    </xf>
    <xf numFmtId="0" fontId="1" fillId="7" borderId="45" xfId="0" applyFont="1" applyFill="1" applyBorder="1" applyAlignment="1" applyProtection="1">
      <alignment horizontal="center"/>
      <protection locked="0"/>
    </xf>
    <xf numFmtId="0" fontId="1" fillId="7" borderId="46" xfId="0" applyFont="1" applyFill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1" fillId="6" borderId="38" xfId="0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1" fillId="10" borderId="46" xfId="0" applyFont="1" applyFill="1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 vertical="center" wrapText="1"/>
      <protection locked="0"/>
    </xf>
    <xf numFmtId="0" fontId="5" fillId="5" borderId="47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46" xfId="0" applyFont="1" applyFill="1" applyBorder="1" applyAlignment="1" applyProtection="1">
      <alignment vertic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14" fillId="11" borderId="40" xfId="0" applyFont="1" applyFill="1" applyBorder="1" applyAlignment="1" applyProtection="1">
      <alignment horizontal="center" vertical="center" wrapText="1"/>
      <protection locked="0"/>
    </xf>
    <xf numFmtId="0" fontId="7" fillId="9" borderId="38" xfId="0" applyFont="1" applyFill="1" applyBorder="1" applyAlignment="1" applyProtection="1">
      <alignment vertical="center" wrapText="1"/>
      <protection locked="0"/>
    </xf>
    <xf numFmtId="0" fontId="7" fillId="7" borderId="38" xfId="0" applyFont="1" applyFill="1" applyBorder="1" applyAlignment="1" applyProtection="1">
      <alignment vertical="center" wrapText="1"/>
      <protection locked="0"/>
    </xf>
    <xf numFmtId="0" fontId="7" fillId="4" borderId="38" xfId="0" applyFont="1" applyFill="1" applyBorder="1" applyAlignment="1" applyProtection="1">
      <alignment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left" vertical="center"/>
      <protection locked="0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1" fillId="6" borderId="50" xfId="0" applyFont="1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protection locked="0"/>
    </xf>
    <xf numFmtId="0" fontId="1" fillId="0" borderId="41" xfId="0" applyFont="1" applyFill="1" applyBorder="1" applyAlignment="1" applyProtection="1">
      <protection locked="0"/>
    </xf>
    <xf numFmtId="0" fontId="1" fillId="0" borderId="52" xfId="0" applyFont="1" applyFill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12" borderId="13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left" vertical="center"/>
      <protection locked="0"/>
    </xf>
    <xf numFmtId="0" fontId="14" fillId="11" borderId="52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7" borderId="5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4" fillId="10" borderId="37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vertical="center"/>
      <protection locked="0"/>
    </xf>
    <xf numFmtId="0" fontId="12" fillId="2" borderId="46" xfId="0" applyFont="1" applyFill="1" applyBorder="1" applyAlignment="1" applyProtection="1">
      <alignment vertical="center"/>
      <protection locked="0"/>
    </xf>
    <xf numFmtId="0" fontId="12" fillId="2" borderId="53" xfId="0" applyFont="1" applyFill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2" fillId="12" borderId="13" xfId="0" applyFont="1" applyFill="1" applyBorder="1" applyAlignment="1" applyProtection="1">
      <alignment horizontal="center" vertical="center"/>
      <protection locked="0"/>
    </xf>
    <xf numFmtId="0" fontId="7" fillId="12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8" borderId="30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11" fillId="4" borderId="54" xfId="0" applyFont="1" applyFill="1" applyBorder="1" applyAlignment="1" applyProtection="1">
      <alignment horizontal="center" vertical="center"/>
      <protection locked="0"/>
    </xf>
    <xf numFmtId="0" fontId="11" fillId="4" borderId="55" xfId="0" applyFont="1" applyFill="1" applyBorder="1" applyAlignment="1" applyProtection="1">
      <alignment horizontal="center" vertical="center"/>
      <protection locked="0"/>
    </xf>
    <xf numFmtId="0" fontId="11" fillId="4" borderId="56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1" fillId="7" borderId="54" xfId="0" applyFont="1" applyFill="1" applyBorder="1" applyAlignment="1" applyProtection="1">
      <alignment horizontal="center" vertical="center"/>
      <protection locked="0"/>
    </xf>
    <xf numFmtId="0" fontId="11" fillId="7" borderId="60" xfId="0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61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 applyProtection="1">
      <alignment horizontal="center" vertical="center"/>
      <protection locked="0"/>
    </xf>
    <xf numFmtId="0" fontId="11" fillId="8" borderId="40" xfId="0" applyFont="1" applyFill="1" applyBorder="1" applyAlignment="1" applyProtection="1">
      <alignment horizontal="center" vertical="center"/>
      <protection locked="0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12" borderId="13" xfId="0" applyFont="1" applyFill="1" applyBorder="1" applyAlignment="1" applyProtection="1">
      <alignment horizontal="center" vertical="center"/>
      <protection locked="0"/>
    </xf>
    <xf numFmtId="0" fontId="7" fillId="12" borderId="44" xfId="0" applyFont="1" applyFill="1" applyBorder="1" applyAlignment="1" applyProtection="1">
      <alignment horizontal="center" vertical="center"/>
      <protection locked="0"/>
    </xf>
    <xf numFmtId="0" fontId="14" fillId="13" borderId="52" xfId="0" applyFont="1" applyFill="1" applyBorder="1" applyAlignment="1" applyProtection="1">
      <alignment horizontal="left" vertical="center"/>
      <protection locked="0"/>
    </xf>
    <xf numFmtId="0" fontId="14" fillId="13" borderId="59" xfId="0" applyFont="1" applyFill="1" applyBorder="1" applyAlignment="1" applyProtection="1">
      <alignment horizontal="left" vertical="center"/>
      <protection locked="0"/>
    </xf>
    <xf numFmtId="0" fontId="14" fillId="13" borderId="58" xfId="0" applyFont="1" applyFill="1" applyBorder="1" applyAlignment="1" applyProtection="1">
      <alignment horizontal="left" vertical="center"/>
      <protection locked="0"/>
    </xf>
    <xf numFmtId="0" fontId="1" fillId="7" borderId="41" xfId="0" applyFont="1" applyFill="1" applyBorder="1" applyAlignment="1" applyProtection="1">
      <alignment horizontal="center"/>
      <protection locked="0"/>
    </xf>
    <xf numFmtId="0" fontId="1" fillId="7" borderId="52" xfId="0" applyFont="1" applyFill="1" applyBorder="1" applyAlignment="1" applyProtection="1">
      <alignment horizontal="center"/>
      <protection locked="0"/>
    </xf>
    <xf numFmtId="0" fontId="14" fillId="13" borderId="45" xfId="0" applyFont="1" applyFill="1" applyBorder="1" applyAlignment="1" applyProtection="1">
      <alignment horizontal="left" vertical="center"/>
      <protection locked="0"/>
    </xf>
    <xf numFmtId="0" fontId="14" fillId="13" borderId="46" xfId="0" applyFont="1" applyFill="1" applyBorder="1" applyAlignment="1" applyProtection="1">
      <alignment horizontal="left" vertical="center"/>
      <protection locked="0"/>
    </xf>
    <xf numFmtId="0" fontId="14" fillId="13" borderId="53" xfId="0" applyFont="1" applyFill="1" applyBorder="1" applyAlignment="1" applyProtection="1">
      <alignment horizontal="left" vertical="center"/>
      <protection locked="0"/>
    </xf>
    <xf numFmtId="0" fontId="14" fillId="13" borderId="41" xfId="0" applyFont="1" applyFill="1" applyBorder="1" applyAlignment="1" applyProtection="1">
      <alignment horizontal="left" vertical="center"/>
      <protection locked="0"/>
    </xf>
    <xf numFmtId="0" fontId="14" fillId="13" borderId="0" xfId="0" applyFont="1" applyFill="1" applyBorder="1" applyAlignment="1" applyProtection="1">
      <alignment horizontal="left" vertical="center"/>
      <protection locked="0"/>
    </xf>
    <xf numFmtId="0" fontId="14" fillId="13" borderId="48" xfId="0" applyFont="1" applyFill="1" applyBorder="1" applyAlignment="1" applyProtection="1">
      <alignment horizontal="left" vertical="center"/>
      <protection locked="0"/>
    </xf>
    <xf numFmtId="0" fontId="12" fillId="7" borderId="45" xfId="0" applyFont="1" applyFill="1" applyBorder="1" applyAlignment="1" applyProtection="1">
      <alignment horizontal="center" vertical="center" wrapText="1"/>
      <protection locked="0"/>
    </xf>
    <xf numFmtId="0" fontId="12" fillId="7" borderId="53" xfId="0" applyFont="1" applyFill="1" applyBorder="1" applyAlignment="1" applyProtection="1">
      <alignment horizontal="center" vertical="center" wrapText="1"/>
      <protection locked="0"/>
    </xf>
    <xf numFmtId="0" fontId="12" fillId="7" borderId="41" xfId="0" applyFont="1" applyFill="1" applyBorder="1" applyAlignment="1" applyProtection="1">
      <alignment horizontal="center" vertical="center" wrapText="1"/>
      <protection locked="0"/>
    </xf>
    <xf numFmtId="0" fontId="12" fillId="7" borderId="48" xfId="0" applyFont="1" applyFill="1" applyBorder="1" applyAlignment="1" applyProtection="1">
      <alignment horizontal="center" vertical="center" wrapText="1"/>
      <protection locked="0"/>
    </xf>
    <xf numFmtId="0" fontId="12" fillId="7" borderId="52" xfId="0" applyFont="1" applyFill="1" applyBorder="1" applyAlignment="1" applyProtection="1">
      <alignment horizontal="center" vertical="center" wrapText="1"/>
      <protection locked="0"/>
    </xf>
    <xf numFmtId="0" fontId="12" fillId="7" borderId="58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11" borderId="37" xfId="0" applyFont="1" applyFill="1" applyBorder="1" applyAlignment="1" applyProtection="1">
      <alignment horizontal="center" vertical="center" wrapText="1"/>
      <protection locked="0"/>
    </xf>
    <xf numFmtId="0" fontId="12" fillId="11" borderId="28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7" fillId="10" borderId="37" xfId="0" applyFont="1" applyFill="1" applyBorder="1" applyAlignment="1" applyProtection="1">
      <alignment horizontal="center" vertical="center" wrapText="1"/>
      <protection locked="0"/>
    </xf>
    <xf numFmtId="0" fontId="7" fillId="10" borderId="28" xfId="0" applyFont="1" applyFill="1" applyBorder="1" applyAlignment="1" applyProtection="1">
      <alignment horizontal="center" vertical="center" wrapText="1"/>
      <protection locked="0"/>
    </xf>
    <xf numFmtId="0" fontId="7" fillId="10" borderId="40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" fontId="5" fillId="5" borderId="25" xfId="0" applyNumberFormat="1" applyFont="1" applyFill="1" applyBorder="1" applyAlignment="1" applyProtection="1">
      <alignment horizontal="center" vertical="center"/>
      <protection locked="0"/>
    </xf>
    <xf numFmtId="1" fontId="5" fillId="5" borderId="38" xfId="0" applyNumberFormat="1" applyFont="1" applyFill="1" applyBorder="1" applyAlignment="1" applyProtection="1">
      <alignment horizontal="center" vertical="center"/>
      <protection locked="0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left" vertical="center" wrapText="1"/>
      <protection locked="0"/>
    </xf>
    <xf numFmtId="0" fontId="6" fillId="2" borderId="26" xfId="0" applyFont="1" applyFill="1" applyBorder="1" applyAlignment="1" applyProtection="1">
      <alignment horizontal="left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40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left" vertical="center"/>
      <protection locked="0"/>
    </xf>
    <xf numFmtId="0" fontId="12" fillId="2" borderId="26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10" borderId="45" xfId="0" applyFont="1" applyFill="1" applyBorder="1" applyAlignment="1" applyProtection="1">
      <alignment horizontal="center"/>
      <protection locked="0"/>
    </xf>
    <xf numFmtId="0" fontId="1" fillId="10" borderId="41" xfId="0" applyFont="1" applyFill="1" applyBorder="1" applyAlignment="1" applyProtection="1">
      <alignment horizontal="center"/>
      <protection locked="0"/>
    </xf>
    <xf numFmtId="0" fontId="1" fillId="0" borderId="45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7" fillId="4" borderId="38" xfId="0" applyFont="1" applyFill="1" applyBorder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40" xfId="0" applyFont="1" applyFill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12" fillId="11" borderId="41" xfId="0" applyFont="1" applyFill="1" applyBorder="1" applyAlignment="1" applyProtection="1">
      <alignment horizontal="center" vertical="center" wrapText="1"/>
      <protection locked="0"/>
    </xf>
    <xf numFmtId="0" fontId="7" fillId="9" borderId="38" xfId="0" applyFont="1" applyFill="1" applyBorder="1" applyAlignment="1" applyProtection="1">
      <alignment horizontal="left" vertical="center" wrapText="1"/>
      <protection locked="0"/>
    </xf>
    <xf numFmtId="0" fontId="7" fillId="9" borderId="26" xfId="0" applyFont="1" applyFill="1" applyBorder="1" applyAlignment="1" applyProtection="1">
      <alignment horizontal="left" vertical="center" wrapText="1"/>
      <protection locked="0"/>
    </xf>
    <xf numFmtId="0" fontId="7" fillId="7" borderId="38" xfId="0" applyFont="1" applyFill="1" applyBorder="1" applyAlignment="1" applyProtection="1">
      <alignment horizontal="left" vertical="center" wrapText="1"/>
      <protection locked="0"/>
    </xf>
    <xf numFmtId="0" fontId="7" fillId="7" borderId="26" xfId="0" applyFont="1" applyFill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59" xfId="0" applyFont="1" applyBorder="1" applyAlignment="1" applyProtection="1">
      <alignment horizontal="center" vertical="center" wrapText="1"/>
      <protection locked="0"/>
    </xf>
    <xf numFmtId="0" fontId="13" fillId="0" borderId="58" xfId="0" applyFont="1" applyBorder="1" applyAlignment="1" applyProtection="1">
      <alignment horizontal="center" vertical="center" wrapText="1"/>
      <protection locked="0"/>
    </xf>
    <xf numFmtId="0" fontId="1" fillId="9" borderId="28" xfId="0" applyFont="1" applyFill="1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6" fillId="2" borderId="59" xfId="0" applyFont="1" applyFill="1" applyBorder="1" applyAlignment="1" applyProtection="1">
      <alignment horizontal="left" vertical="center" wrapText="1"/>
      <protection locked="0"/>
    </xf>
    <xf numFmtId="0" fontId="6" fillId="2" borderId="58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6" fillId="9" borderId="28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Wąski" xfId="1"/>
  </cellStyles>
  <dxfs count="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AppData/Local/Microsoft/Windows/Temporary%20Internet%20Files/Content.Outlook/SZBAG37A/WM-MiBM-%20I%20stopien%20-%20specjalno&#347;&#263;%20IZK%20(8%20sem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erunek"/>
      <sheetName val="Podstawowe obieralne"/>
      <sheetName val="Kierunkowe obieralne"/>
      <sheetName val="Specjalność"/>
      <sheetName val="P"/>
      <sheetName val="Arkusz1"/>
    </sheetNames>
    <sheetDataSet>
      <sheetData sheetId="0"/>
      <sheetData sheetId="1"/>
      <sheetData sheetId="2"/>
      <sheetData sheetId="3"/>
      <sheetData sheetId="4">
        <row r="5">
          <cell r="C5">
            <v>32</v>
          </cell>
        </row>
        <row r="6">
          <cell r="C6">
            <v>300</v>
          </cell>
        </row>
        <row r="7">
          <cell r="C7">
            <v>350</v>
          </cell>
        </row>
        <row r="8">
          <cell r="C8">
            <v>6</v>
          </cell>
        </row>
        <row r="9">
          <cell r="C9">
            <v>7</v>
          </cell>
        </row>
        <row r="10">
          <cell r="C10">
            <v>10</v>
          </cell>
        </row>
        <row r="11">
          <cell r="C11">
            <v>30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AK75"/>
  <sheetViews>
    <sheetView showGridLines="0" showZeros="0" tabSelected="1" zoomScale="60" zoomScaleNormal="60" zoomScaleSheetLayoutView="75" workbookViewId="0">
      <pane xSplit="17" ySplit="7" topLeftCell="R8" activePane="bottomRight" state="frozen"/>
      <selection activeCell="B1" sqref="B1"/>
      <selection pane="topRight" activeCell="K1" sqref="K1"/>
      <selection pane="bottomLeft" activeCell="B7" sqref="B7"/>
      <selection pane="bottomRight" activeCell="F2" sqref="F2"/>
    </sheetView>
  </sheetViews>
  <sheetFormatPr defaultRowHeight="12.75"/>
  <cols>
    <col min="1" max="1" width="5.28515625" style="3" customWidth="1"/>
    <col min="2" max="2" width="0.85546875" style="3" customWidth="1"/>
    <col min="3" max="3" width="26.5703125" style="3" hidden="1" customWidth="1"/>
    <col min="4" max="4" width="6.28515625" style="22" hidden="1" customWidth="1"/>
    <col min="5" max="5" width="7.85546875" style="22" hidden="1" customWidth="1"/>
    <col min="6" max="6" width="22.28515625" style="1" customWidth="1"/>
    <col min="7" max="7" width="5.5703125" style="1" customWidth="1"/>
    <col min="8" max="8" width="16.5703125" style="1" customWidth="1"/>
    <col min="9" max="9" width="5.7109375" style="1" customWidth="1"/>
    <col min="10" max="10" width="67.5703125" style="1" customWidth="1"/>
    <col min="11" max="11" width="14.5703125" style="1" customWidth="1"/>
    <col min="12" max="12" width="9.7109375" style="32" customWidth="1"/>
    <col min="13" max="13" width="7" style="32" customWidth="1"/>
    <col min="14" max="14" width="6.42578125" style="32" customWidth="1"/>
    <col min="15" max="15" width="7.5703125" style="32" customWidth="1"/>
    <col min="16" max="16" width="8.28515625" style="32" customWidth="1"/>
    <col min="17" max="17" width="8.85546875" style="32" customWidth="1"/>
    <col min="18" max="18" width="6.7109375" style="32" customWidth="1"/>
    <col min="19" max="19" width="5.28515625" style="32" customWidth="1"/>
    <col min="20" max="20" width="6.5703125" style="32" customWidth="1"/>
    <col min="21" max="21" width="4.7109375" style="32" customWidth="1"/>
    <col min="22" max="22" width="5.42578125" style="32" customWidth="1"/>
    <col min="23" max="23" width="5.7109375" style="32" customWidth="1"/>
    <col min="24" max="26" width="4.7109375" style="32" customWidth="1"/>
    <col min="27" max="27" width="6.140625" style="32" customWidth="1"/>
    <col min="28" max="31" width="4.7109375" style="32" customWidth="1"/>
    <col min="32" max="32" width="6.42578125" style="32" customWidth="1"/>
    <col min="33" max="36" width="4.7109375" style="32" customWidth="1"/>
    <col min="37" max="37" width="5.85546875" style="32" customWidth="1"/>
    <col min="38" max="16384" width="9.140625" style="1"/>
  </cols>
  <sheetData>
    <row r="1" spans="1:37" ht="15" customHeight="1">
      <c r="F1" s="6"/>
      <c r="G1" s="6"/>
      <c r="H1" s="6"/>
      <c r="I1" s="6"/>
      <c r="J1" s="6"/>
      <c r="K1" s="6"/>
      <c r="L1" s="25"/>
      <c r="M1" s="26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69.75" customHeight="1">
      <c r="F2" s="92"/>
      <c r="G2" s="33"/>
      <c r="H2" s="5"/>
      <c r="I2" s="5"/>
      <c r="J2" s="5"/>
      <c r="K2" s="92" t="s">
        <v>21</v>
      </c>
      <c r="L2" s="179" t="s">
        <v>26</v>
      </c>
      <c r="M2" s="33"/>
      <c r="N2" s="25"/>
      <c r="O2" s="25"/>
      <c r="P2" s="25"/>
      <c r="Q2" s="25"/>
      <c r="R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8.75" customHeight="1">
      <c r="F3" s="92"/>
      <c r="G3" s="33"/>
      <c r="H3" s="5"/>
      <c r="I3" s="5"/>
      <c r="J3" s="5"/>
      <c r="K3" s="92" t="s">
        <v>19</v>
      </c>
      <c r="L3" s="33" t="s">
        <v>20</v>
      </c>
      <c r="M3" s="33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18.75" customHeight="1">
      <c r="F4" s="35"/>
      <c r="G4" s="33"/>
      <c r="H4" s="6"/>
      <c r="I4" s="6"/>
      <c r="J4" s="6"/>
      <c r="K4" s="92" t="s">
        <v>25</v>
      </c>
      <c r="L4" s="33" t="s">
        <v>63</v>
      </c>
      <c r="M4" s="3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7" ht="15" customHeight="1">
      <c r="F5" s="7"/>
      <c r="G5" s="7"/>
      <c r="H5" s="7"/>
      <c r="I5" s="7"/>
      <c r="J5" s="7"/>
      <c r="K5" s="7"/>
      <c r="L5" s="27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7" ht="24.95" customHeight="1">
      <c r="B6" s="299" t="s">
        <v>22</v>
      </c>
      <c r="C6" s="300"/>
      <c r="D6" s="301"/>
      <c r="E6" s="310" t="s">
        <v>23</v>
      </c>
      <c r="F6" s="312" t="s">
        <v>9</v>
      </c>
      <c r="G6" s="313"/>
      <c r="H6" s="313"/>
      <c r="I6" s="313"/>
      <c r="J6" s="313"/>
      <c r="K6" s="314"/>
      <c r="L6" s="269" t="s">
        <v>8</v>
      </c>
      <c r="M6" s="270"/>
      <c r="N6" s="270"/>
      <c r="O6" s="270"/>
      <c r="P6" s="270"/>
      <c r="Q6" s="271"/>
      <c r="R6" s="269" t="s">
        <v>5</v>
      </c>
      <c r="S6" s="270"/>
      <c r="T6" s="270"/>
      <c r="U6" s="270"/>
      <c r="V6" s="271"/>
      <c r="W6" s="269" t="s">
        <v>6</v>
      </c>
      <c r="X6" s="270"/>
      <c r="Y6" s="270"/>
      <c r="Z6" s="270"/>
      <c r="AA6" s="271"/>
      <c r="AB6" s="269" t="s">
        <v>7</v>
      </c>
      <c r="AC6" s="270"/>
      <c r="AD6" s="270"/>
      <c r="AE6" s="270"/>
      <c r="AF6" s="271"/>
      <c r="AG6" s="269" t="s">
        <v>68</v>
      </c>
      <c r="AH6" s="270"/>
      <c r="AI6" s="270"/>
      <c r="AJ6" s="270"/>
      <c r="AK6" s="271"/>
    </row>
    <row r="7" spans="1:37" ht="24.95" customHeight="1">
      <c r="B7" s="302"/>
      <c r="C7" s="303"/>
      <c r="D7" s="304"/>
      <c r="E7" s="311"/>
      <c r="F7" s="315"/>
      <c r="G7" s="316"/>
      <c r="H7" s="316"/>
      <c r="I7" s="316"/>
      <c r="J7" s="316"/>
      <c r="K7" s="317"/>
      <c r="L7" s="8" t="s">
        <v>0</v>
      </c>
      <c r="M7" s="9" t="s">
        <v>1</v>
      </c>
      <c r="N7" s="9" t="s">
        <v>2</v>
      </c>
      <c r="O7" s="10" t="s">
        <v>3</v>
      </c>
      <c r="P7" s="11" t="s">
        <v>4</v>
      </c>
      <c r="Q7" s="12" t="s">
        <v>10</v>
      </c>
      <c r="R7" s="8" t="s">
        <v>0</v>
      </c>
      <c r="S7" s="9" t="s">
        <v>1</v>
      </c>
      <c r="T7" s="9" t="s">
        <v>2</v>
      </c>
      <c r="U7" s="10" t="s">
        <v>3</v>
      </c>
      <c r="V7" s="12" t="s">
        <v>10</v>
      </c>
      <c r="W7" s="8" t="s">
        <v>0</v>
      </c>
      <c r="X7" s="9" t="s">
        <v>1</v>
      </c>
      <c r="Y7" s="9" t="s">
        <v>2</v>
      </c>
      <c r="Z7" s="10" t="s">
        <v>3</v>
      </c>
      <c r="AA7" s="12" t="s">
        <v>10</v>
      </c>
      <c r="AB7" s="8" t="s">
        <v>0</v>
      </c>
      <c r="AC7" s="9" t="s">
        <v>1</v>
      </c>
      <c r="AD7" s="9" t="s">
        <v>2</v>
      </c>
      <c r="AE7" s="10" t="s">
        <v>3</v>
      </c>
      <c r="AF7" s="12" t="s">
        <v>10</v>
      </c>
      <c r="AG7" s="8" t="s">
        <v>0</v>
      </c>
      <c r="AH7" s="9" t="s">
        <v>1</v>
      </c>
      <c r="AI7" s="9" t="s">
        <v>2</v>
      </c>
      <c r="AJ7" s="10" t="s">
        <v>3</v>
      </c>
      <c r="AK7" s="12" t="s">
        <v>10</v>
      </c>
    </row>
    <row r="8" spans="1:37" ht="24.95" customHeight="1">
      <c r="B8" s="134"/>
      <c r="C8" s="135"/>
      <c r="D8" s="161"/>
      <c r="E8" s="161"/>
      <c r="F8" s="306" t="s">
        <v>18</v>
      </c>
      <c r="G8" s="306"/>
      <c r="H8" s="306"/>
      <c r="I8" s="306"/>
      <c r="J8" s="306"/>
      <c r="K8" s="307"/>
      <c r="L8" s="123">
        <f t="shared" ref="L8:AH8" si="0">SUM(L9:L15)</f>
        <v>42</v>
      </c>
      <c r="M8" s="124">
        <f t="shared" si="0"/>
        <v>21</v>
      </c>
      <c r="N8" s="124">
        <f t="shared" si="0"/>
        <v>0</v>
      </c>
      <c r="O8" s="125">
        <f t="shared" si="0"/>
        <v>0</v>
      </c>
      <c r="P8" s="126">
        <f>SUM(P9:P15)</f>
        <v>63</v>
      </c>
      <c r="Q8" s="127">
        <f t="shared" si="0"/>
        <v>8.5</v>
      </c>
      <c r="R8" s="128">
        <f t="shared" si="0"/>
        <v>2</v>
      </c>
      <c r="S8" s="129">
        <f t="shared" si="0"/>
        <v>2</v>
      </c>
      <c r="T8" s="129">
        <f t="shared" si="0"/>
        <v>0</v>
      </c>
      <c r="U8" s="130">
        <f t="shared" si="0"/>
        <v>0</v>
      </c>
      <c r="V8" s="127">
        <f t="shared" si="0"/>
        <v>4</v>
      </c>
      <c r="W8" s="128">
        <f t="shared" si="0"/>
        <v>1</v>
      </c>
      <c r="X8" s="129">
        <f t="shared" si="0"/>
        <v>1</v>
      </c>
      <c r="Y8" s="129">
        <f t="shared" si="0"/>
        <v>0</v>
      </c>
      <c r="Z8" s="130">
        <f t="shared" si="0"/>
        <v>0</v>
      </c>
      <c r="AA8" s="127">
        <f t="shared" si="0"/>
        <v>2.5</v>
      </c>
      <c r="AB8" s="128">
        <f t="shared" si="0"/>
        <v>3</v>
      </c>
      <c r="AC8" s="129">
        <f t="shared" si="0"/>
        <v>0</v>
      </c>
      <c r="AD8" s="129">
        <f t="shared" si="0"/>
        <v>0</v>
      </c>
      <c r="AE8" s="130">
        <f t="shared" si="0"/>
        <v>0</v>
      </c>
      <c r="AF8" s="127">
        <f t="shared" si="0"/>
        <v>2</v>
      </c>
      <c r="AG8" s="128">
        <f t="shared" si="0"/>
        <v>0</v>
      </c>
      <c r="AH8" s="129">
        <f t="shared" si="0"/>
        <v>0</v>
      </c>
      <c r="AI8" s="129"/>
      <c r="AJ8" s="130"/>
      <c r="AK8" s="127"/>
    </row>
    <row r="9" spans="1:37" ht="2.25" customHeight="1">
      <c r="B9" s="122"/>
      <c r="C9" s="176"/>
      <c r="D9" s="132"/>
      <c r="E9" s="132"/>
      <c r="F9" s="322"/>
      <c r="G9" s="322"/>
      <c r="H9" s="322"/>
      <c r="I9" s="322"/>
      <c r="J9" s="322"/>
      <c r="K9" s="322"/>
      <c r="L9" s="117"/>
      <c r="M9" s="117"/>
      <c r="N9" s="117"/>
      <c r="O9" s="117"/>
      <c r="P9" s="117"/>
      <c r="Q9" s="118"/>
      <c r="R9" s="133"/>
      <c r="S9" s="133"/>
      <c r="T9" s="133"/>
      <c r="U9" s="133"/>
      <c r="V9" s="118"/>
      <c r="W9" s="133"/>
      <c r="X9" s="133"/>
      <c r="Y9" s="133"/>
      <c r="Z9" s="133"/>
      <c r="AA9" s="118"/>
      <c r="AB9" s="133"/>
      <c r="AC9" s="133"/>
      <c r="AD9" s="133"/>
      <c r="AE9" s="133"/>
      <c r="AF9" s="118"/>
      <c r="AG9" s="133"/>
      <c r="AH9" s="133"/>
      <c r="AI9" s="133"/>
      <c r="AJ9" s="133"/>
      <c r="AK9" s="118"/>
    </row>
    <row r="10" spans="1:37" s="2" customFormat="1" ht="24.95" customHeight="1">
      <c r="A10" s="4"/>
      <c r="B10" s="318"/>
      <c r="C10" s="177"/>
      <c r="D10" s="319"/>
      <c r="E10" s="103"/>
      <c r="F10" s="323" t="s">
        <v>45</v>
      </c>
      <c r="G10" s="131">
        <v>1</v>
      </c>
      <c r="H10" s="320" t="s">
        <v>37</v>
      </c>
      <c r="I10" s="320"/>
      <c r="J10" s="320"/>
      <c r="K10" s="321"/>
      <c r="L10" s="23">
        <f>SUM(R10,W10,AB10,AG10)*7</f>
        <v>0</v>
      </c>
      <c r="M10" s="23">
        <f t="shared" ref="M10:O14" si="1">SUM(S10,X10,AC10,AH10)*7</f>
        <v>14</v>
      </c>
      <c r="N10" s="23">
        <f t="shared" si="1"/>
        <v>0</v>
      </c>
      <c r="O10" s="23">
        <f t="shared" si="1"/>
        <v>0</v>
      </c>
      <c r="P10" s="23">
        <f>SUM(L10:O10)</f>
        <v>14</v>
      </c>
      <c r="Q10" s="39">
        <f>SUMIF($R$7:$AF$7,Q$7,$R10:$AK10)</f>
        <v>2</v>
      </c>
      <c r="R10" s="59"/>
      <c r="S10" s="97">
        <v>1</v>
      </c>
      <c r="T10" s="56"/>
      <c r="U10" s="60"/>
      <c r="V10" s="108">
        <v>1</v>
      </c>
      <c r="W10" s="58"/>
      <c r="X10" s="56">
        <v>1</v>
      </c>
      <c r="Y10" s="52"/>
      <c r="Z10" s="49"/>
      <c r="AA10" s="57">
        <v>1</v>
      </c>
      <c r="AB10" s="58"/>
      <c r="AC10" s="52"/>
      <c r="AD10" s="52"/>
      <c r="AE10" s="49"/>
      <c r="AF10" s="57"/>
      <c r="AG10" s="58"/>
      <c r="AH10" s="52"/>
      <c r="AI10" s="52"/>
      <c r="AJ10" s="49"/>
      <c r="AK10" s="57"/>
    </row>
    <row r="11" spans="1:37" s="2" customFormat="1" ht="25.5" customHeight="1">
      <c r="A11" s="4"/>
      <c r="B11" s="318"/>
      <c r="C11" s="177"/>
      <c r="D11" s="319"/>
      <c r="E11" s="103"/>
      <c r="F11" s="323"/>
      <c r="G11" s="91">
        <v>2</v>
      </c>
      <c r="H11" s="278" t="s">
        <v>44</v>
      </c>
      <c r="I11" s="278"/>
      <c r="J11" s="278"/>
      <c r="K11" s="279"/>
      <c r="L11" s="23">
        <f>SUM(R11,W11,AB11,AG11)*7</f>
        <v>14</v>
      </c>
      <c r="M11" s="23">
        <f t="shared" si="1"/>
        <v>7</v>
      </c>
      <c r="N11" s="23">
        <f t="shared" si="1"/>
        <v>0</v>
      </c>
      <c r="O11" s="23">
        <f t="shared" si="1"/>
        <v>0</v>
      </c>
      <c r="P11" s="23">
        <f>SUM(L11:O11)</f>
        <v>21</v>
      </c>
      <c r="Q11" s="39">
        <f>SUMIF($R$7:$AF$7,Q$7,$R11:$AK11)</f>
        <v>3</v>
      </c>
      <c r="R11" s="200">
        <v>2</v>
      </c>
      <c r="S11" s="97">
        <v>1</v>
      </c>
      <c r="T11" s="42"/>
      <c r="U11" s="47"/>
      <c r="V11" s="108">
        <v>3</v>
      </c>
      <c r="W11" s="55"/>
      <c r="X11" s="50"/>
      <c r="Y11" s="50"/>
      <c r="Z11" s="53"/>
      <c r="AA11" s="54"/>
      <c r="AB11" s="16"/>
      <c r="AC11" s="14"/>
      <c r="AD11" s="14"/>
      <c r="AE11" s="15"/>
      <c r="AF11" s="13"/>
      <c r="AG11" s="16"/>
      <c r="AH11" s="14"/>
      <c r="AI11" s="14"/>
      <c r="AJ11" s="15"/>
      <c r="AK11" s="13"/>
    </row>
    <row r="12" spans="1:37" s="2" customFormat="1" ht="25.5" customHeight="1">
      <c r="A12" s="4"/>
      <c r="B12" s="318"/>
      <c r="C12" s="177"/>
      <c r="D12" s="319"/>
      <c r="E12" s="103"/>
      <c r="F12" s="323"/>
      <c r="G12" s="91">
        <v>3</v>
      </c>
      <c r="H12" s="326" t="s">
        <v>54</v>
      </c>
      <c r="I12" s="278"/>
      <c r="J12" s="278"/>
      <c r="K12" s="279"/>
      <c r="L12" s="23">
        <f>SUM(R12,W12,AB12,AG12)*7</f>
        <v>7</v>
      </c>
      <c r="M12" s="23">
        <f t="shared" si="1"/>
        <v>0</v>
      </c>
      <c r="N12" s="23">
        <f t="shared" si="1"/>
        <v>0</v>
      </c>
      <c r="O12" s="23">
        <f t="shared" si="1"/>
        <v>0</v>
      </c>
      <c r="P12" s="23">
        <f>SUM(L12:O12)</f>
        <v>7</v>
      </c>
      <c r="Q12" s="39">
        <f>SUMIF($R$7:$AF$7,Q$7,$R12:$AK12)</f>
        <v>1.5</v>
      </c>
      <c r="R12" s="99"/>
      <c r="S12" s="97"/>
      <c r="T12" s="42"/>
      <c r="U12" s="47"/>
      <c r="V12" s="108"/>
      <c r="W12" s="180">
        <v>1</v>
      </c>
      <c r="X12" s="41"/>
      <c r="Y12" s="14"/>
      <c r="Z12" s="15"/>
      <c r="AA12" s="39">
        <v>1.5</v>
      </c>
      <c r="AB12" s="58"/>
      <c r="AC12" s="41"/>
      <c r="AD12" s="14"/>
      <c r="AE12" s="15"/>
      <c r="AF12" s="39"/>
      <c r="AG12" s="58"/>
      <c r="AH12" s="41"/>
      <c r="AI12" s="14"/>
      <c r="AJ12" s="15"/>
      <c r="AK12" s="39"/>
    </row>
    <row r="13" spans="1:37" s="2" customFormat="1" ht="24.95" customHeight="1">
      <c r="A13" s="4"/>
      <c r="B13" s="318"/>
      <c r="C13" s="177"/>
      <c r="D13" s="319"/>
      <c r="E13" s="103"/>
      <c r="F13" s="323"/>
      <c r="G13" s="91">
        <v>4</v>
      </c>
      <c r="H13" s="278" t="s">
        <v>38</v>
      </c>
      <c r="I13" s="278"/>
      <c r="J13" s="278"/>
      <c r="K13" s="279"/>
      <c r="L13" s="23">
        <f>SUM(R13,W13,AB13,AG13)*7</f>
        <v>14</v>
      </c>
      <c r="M13" s="23">
        <f t="shared" si="1"/>
        <v>0</v>
      </c>
      <c r="N13" s="23">
        <f t="shared" si="1"/>
        <v>0</v>
      </c>
      <c r="O13" s="23">
        <f t="shared" si="1"/>
        <v>0</v>
      </c>
      <c r="P13" s="23">
        <f>SUM(L13:O13)</f>
        <v>14</v>
      </c>
      <c r="Q13" s="39">
        <f>SUMIF($R$7:$AF$7,Q$7,$R13:$AK13)</f>
        <v>1</v>
      </c>
      <c r="R13" s="59"/>
      <c r="S13" s="56"/>
      <c r="T13" s="56"/>
      <c r="U13" s="60"/>
      <c r="V13" s="54"/>
      <c r="W13" s="59"/>
      <c r="X13" s="56"/>
      <c r="Y13" s="50"/>
      <c r="Z13" s="53"/>
      <c r="AA13" s="57"/>
      <c r="AB13" s="99">
        <v>2</v>
      </c>
      <c r="AC13" s="56"/>
      <c r="AD13" s="50"/>
      <c r="AE13" s="53"/>
      <c r="AF13" s="108">
        <v>1</v>
      </c>
      <c r="AG13" s="99"/>
      <c r="AH13" s="56"/>
      <c r="AI13" s="50"/>
      <c r="AJ13" s="53"/>
      <c r="AK13" s="108"/>
    </row>
    <row r="14" spans="1:37" s="2" customFormat="1" ht="24.95" customHeight="1">
      <c r="A14" s="4"/>
      <c r="B14" s="318"/>
      <c r="C14" s="178"/>
      <c r="D14" s="319"/>
      <c r="E14" s="103"/>
      <c r="F14" s="323"/>
      <c r="G14" s="91">
        <v>5</v>
      </c>
      <c r="H14" s="278" t="s">
        <v>39</v>
      </c>
      <c r="I14" s="278"/>
      <c r="J14" s="278"/>
      <c r="K14" s="279"/>
      <c r="L14" s="23">
        <f>SUM(R14,W14,AB14,AG14)*7</f>
        <v>7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3">
        <f>SUM(L14:O14)</f>
        <v>7</v>
      </c>
      <c r="Q14" s="39">
        <f>SUMIF($R$7:$AF$7,Q$7,$R14:$AK14)</f>
        <v>1</v>
      </c>
      <c r="R14" s="59"/>
      <c r="S14" s="56"/>
      <c r="T14" s="56"/>
      <c r="U14" s="60"/>
      <c r="V14" s="54"/>
      <c r="W14" s="99"/>
      <c r="X14" s="97"/>
      <c r="Y14" s="50"/>
      <c r="Z14" s="53"/>
      <c r="AA14" s="108"/>
      <c r="AB14" s="99">
        <v>1</v>
      </c>
      <c r="AC14" s="97"/>
      <c r="AD14" s="50"/>
      <c r="AE14" s="53"/>
      <c r="AF14" s="108">
        <v>1</v>
      </c>
      <c r="AG14" s="55"/>
      <c r="AH14" s="50"/>
      <c r="AI14" s="50"/>
      <c r="AJ14" s="53"/>
      <c r="AK14" s="54"/>
    </row>
    <row r="15" spans="1:37" s="2" customFormat="1" ht="4.5" customHeight="1">
      <c r="A15" s="4"/>
      <c r="B15" s="121"/>
      <c r="C15" s="121"/>
      <c r="D15" s="114"/>
      <c r="E15" s="114"/>
      <c r="F15" s="110"/>
      <c r="G15" s="110"/>
      <c r="H15" s="110"/>
      <c r="I15" s="110"/>
      <c r="J15" s="110"/>
      <c r="K15" s="110"/>
      <c r="L15" s="115"/>
      <c r="M15" s="115"/>
      <c r="N15" s="115"/>
      <c r="O15" s="115"/>
      <c r="P15" s="115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</row>
    <row r="16" spans="1:37" ht="24.95" customHeight="1">
      <c r="B16" s="136"/>
      <c r="C16" s="137"/>
      <c r="D16" s="162"/>
      <c r="E16" s="162"/>
      <c r="F16" s="308" t="s">
        <v>36</v>
      </c>
      <c r="G16" s="308"/>
      <c r="H16" s="308"/>
      <c r="I16" s="308"/>
      <c r="J16" s="308"/>
      <c r="K16" s="309"/>
      <c r="L16" s="61">
        <f t="shared" ref="L16:AH16" si="2">SUM(L17:L48)</f>
        <v>147</v>
      </c>
      <c r="M16" s="61">
        <f t="shared" si="2"/>
        <v>21</v>
      </c>
      <c r="N16" s="61">
        <f t="shared" si="2"/>
        <v>91</v>
      </c>
      <c r="O16" s="61">
        <f t="shared" si="2"/>
        <v>70</v>
      </c>
      <c r="P16" s="61">
        <f>SUM(P17:P48)</f>
        <v>329</v>
      </c>
      <c r="Q16" s="61">
        <f>SUM(Q17:Q48)</f>
        <v>37.5</v>
      </c>
      <c r="R16" s="61">
        <f t="shared" si="2"/>
        <v>11</v>
      </c>
      <c r="S16" s="222">
        <f t="shared" si="2"/>
        <v>1</v>
      </c>
      <c r="T16" s="222">
        <f t="shared" si="2"/>
        <v>9</v>
      </c>
      <c r="U16" s="223">
        <f t="shared" si="2"/>
        <v>0</v>
      </c>
      <c r="V16" s="61">
        <f t="shared" si="2"/>
        <v>16</v>
      </c>
      <c r="W16" s="61">
        <f t="shared" si="2"/>
        <v>10</v>
      </c>
      <c r="X16" s="222">
        <f t="shared" si="2"/>
        <v>2</v>
      </c>
      <c r="Y16" s="222">
        <f t="shared" si="2"/>
        <v>4</v>
      </c>
      <c r="Z16" s="223">
        <f t="shared" si="2"/>
        <v>4</v>
      </c>
      <c r="AA16" s="61">
        <f t="shared" si="2"/>
        <v>16</v>
      </c>
      <c r="AB16" s="61">
        <f t="shared" si="2"/>
        <v>0</v>
      </c>
      <c r="AC16" s="222">
        <f t="shared" si="2"/>
        <v>0</v>
      </c>
      <c r="AD16" s="222">
        <f t="shared" si="2"/>
        <v>0</v>
      </c>
      <c r="AE16" s="223">
        <f t="shared" si="2"/>
        <v>6</v>
      </c>
      <c r="AF16" s="61">
        <f t="shared" si="2"/>
        <v>5.5</v>
      </c>
      <c r="AG16" s="61">
        <f t="shared" si="2"/>
        <v>0</v>
      </c>
      <c r="AH16" s="222">
        <f t="shared" si="2"/>
        <v>0</v>
      </c>
      <c r="AI16" s="222"/>
      <c r="AJ16" s="223"/>
      <c r="AK16" s="61"/>
    </row>
    <row r="17" spans="2:37" ht="2.25" customHeight="1">
      <c r="B17" s="111"/>
      <c r="C17" s="176"/>
      <c r="D17" s="138"/>
      <c r="E17" s="138"/>
      <c r="F17" s="139"/>
      <c r="G17" s="139"/>
      <c r="H17" s="93"/>
      <c r="I17" s="93"/>
      <c r="J17" s="93"/>
      <c r="K17" s="93"/>
      <c r="L17" s="224"/>
      <c r="M17" s="224"/>
      <c r="N17" s="224"/>
      <c r="O17" s="224"/>
      <c r="P17" s="224"/>
      <c r="Q17" s="231"/>
      <c r="R17" s="119"/>
      <c r="S17" s="94"/>
      <c r="T17" s="120"/>
      <c r="U17" s="120"/>
      <c r="V17" s="118"/>
      <c r="W17" s="140"/>
      <c r="X17" s="120"/>
      <c r="Y17" s="120"/>
      <c r="Z17" s="120"/>
      <c r="AA17" s="118"/>
      <c r="AB17" s="141"/>
      <c r="AC17" s="141"/>
      <c r="AD17" s="141"/>
      <c r="AE17" s="141"/>
      <c r="AF17" s="142"/>
      <c r="AG17" s="141"/>
      <c r="AH17" s="141"/>
      <c r="AI17" s="141"/>
      <c r="AJ17" s="141"/>
      <c r="AK17" s="142"/>
    </row>
    <row r="18" spans="2:37" ht="24.95" customHeight="1">
      <c r="B18" s="247"/>
      <c r="C18" s="177"/>
      <c r="D18" s="324"/>
      <c r="E18" s="104"/>
      <c r="F18" s="262" t="s">
        <v>30</v>
      </c>
      <c r="G18" s="255" t="s">
        <v>47</v>
      </c>
      <c r="H18" s="256"/>
      <c r="I18" s="89">
        <v>1</v>
      </c>
      <c r="J18" s="286" t="s">
        <v>96</v>
      </c>
      <c r="K18" s="287"/>
      <c r="L18" s="226">
        <f>SUM(R18,W18,AB18,AG18)*7</f>
        <v>21</v>
      </c>
      <c r="M18" s="226">
        <f t="shared" ref="M18:O31" si="3">SUM(S18,X18,AC18,AH18)*7</f>
        <v>0</v>
      </c>
      <c r="N18" s="226">
        <f t="shared" si="3"/>
        <v>21</v>
      </c>
      <c r="O18" s="226">
        <f t="shared" si="3"/>
        <v>0</v>
      </c>
      <c r="P18" s="227">
        <f>SUM(L18:O18)</f>
        <v>42</v>
      </c>
      <c r="Q18" s="232">
        <f>SUMIF($R$7:$AF$7,Q$7,$R18:$AK18)</f>
        <v>5</v>
      </c>
      <c r="R18" s="201">
        <v>3</v>
      </c>
      <c r="S18" s="85"/>
      <c r="T18" s="77">
        <v>3</v>
      </c>
      <c r="U18" s="78"/>
      <c r="V18" s="108">
        <v>5</v>
      </c>
      <c r="W18" s="86"/>
      <c r="X18" s="87"/>
      <c r="Y18" s="77"/>
      <c r="Z18" s="78"/>
      <c r="AA18" s="88"/>
      <c r="AB18" s="76"/>
      <c r="AC18" s="75"/>
      <c r="AD18" s="75"/>
      <c r="AE18" s="73"/>
      <c r="AF18" s="74"/>
      <c r="AG18" s="76"/>
      <c r="AH18" s="75"/>
      <c r="AI18" s="75"/>
      <c r="AJ18" s="73"/>
      <c r="AK18" s="74"/>
    </row>
    <row r="19" spans="2:37" ht="24.95" customHeight="1">
      <c r="B19" s="247"/>
      <c r="C19" s="177"/>
      <c r="D19" s="293"/>
      <c r="E19" s="105"/>
      <c r="F19" s="263"/>
      <c r="G19" s="257"/>
      <c r="H19" s="258"/>
      <c r="I19" s="90">
        <v>4</v>
      </c>
      <c r="J19" s="63" t="s">
        <v>103</v>
      </c>
      <c r="K19" s="64" t="s">
        <v>13</v>
      </c>
      <c r="L19" s="228">
        <f t="shared" ref="L19:L47" si="4">SUM(R19,W19,AB19,AG19)*7</f>
        <v>0</v>
      </c>
      <c r="M19" s="228">
        <f t="shared" si="3"/>
        <v>0</v>
      </c>
      <c r="N19" s="228">
        <f t="shared" si="3"/>
        <v>0</v>
      </c>
      <c r="O19" s="228">
        <f t="shared" si="3"/>
        <v>14</v>
      </c>
      <c r="P19" s="229">
        <f t="shared" ref="P19:P47" si="5">SUM(L19:O19)</f>
        <v>14</v>
      </c>
      <c r="Q19" s="48">
        <f t="shared" ref="Q19:Q47" si="6">SUMIF($R$7:$AF$7,Q$7,$R19:$AK19)</f>
        <v>2</v>
      </c>
      <c r="R19" s="79"/>
      <c r="S19" s="80"/>
      <c r="T19" s="72"/>
      <c r="U19" s="37"/>
      <c r="V19" s="69"/>
      <c r="W19" s="79"/>
      <c r="X19" s="80"/>
      <c r="Y19" s="72"/>
      <c r="Z19" s="37">
        <v>2</v>
      </c>
      <c r="AA19" s="109">
        <v>2</v>
      </c>
      <c r="AB19" s="71"/>
      <c r="AC19" s="70"/>
      <c r="AD19" s="70"/>
      <c r="AE19" s="68"/>
      <c r="AF19" s="69"/>
      <c r="AG19" s="71"/>
      <c r="AH19" s="70"/>
      <c r="AI19" s="70"/>
      <c r="AJ19" s="68"/>
      <c r="AK19" s="69"/>
    </row>
    <row r="20" spans="2:37" ht="24.95" customHeight="1">
      <c r="B20" s="247"/>
      <c r="C20" s="177"/>
      <c r="D20" s="293"/>
      <c r="E20" s="105"/>
      <c r="F20" s="305"/>
      <c r="G20" s="255" t="s">
        <v>74</v>
      </c>
      <c r="H20" s="256"/>
      <c r="I20" s="183">
        <v>2</v>
      </c>
      <c r="J20" s="286" t="s">
        <v>69</v>
      </c>
      <c r="K20" s="287"/>
      <c r="L20" s="226">
        <f t="shared" si="4"/>
        <v>0</v>
      </c>
      <c r="M20" s="226">
        <f t="shared" si="3"/>
        <v>0</v>
      </c>
      <c r="N20" s="226">
        <f t="shared" si="3"/>
        <v>0</v>
      </c>
      <c r="O20" s="226">
        <f t="shared" si="3"/>
        <v>0</v>
      </c>
      <c r="P20" s="227">
        <f t="shared" si="5"/>
        <v>0</v>
      </c>
      <c r="Q20" s="232">
        <f t="shared" si="6"/>
        <v>0</v>
      </c>
      <c r="R20" s="45"/>
      <c r="S20" s="42"/>
      <c r="T20" s="41"/>
      <c r="U20" s="17"/>
      <c r="V20" s="13"/>
      <c r="W20" s="21"/>
      <c r="X20" s="43"/>
      <c r="Y20" s="41"/>
      <c r="Z20" s="17"/>
      <c r="AA20" s="44"/>
      <c r="AB20" s="51"/>
      <c r="AC20" s="50"/>
      <c r="AD20" s="52"/>
      <c r="AE20" s="49"/>
      <c r="AF20" s="57"/>
      <c r="AG20" s="51"/>
      <c r="AH20" s="50"/>
      <c r="AI20" s="52"/>
      <c r="AJ20" s="49"/>
      <c r="AK20" s="57"/>
    </row>
    <row r="21" spans="2:37" ht="24.95" customHeight="1">
      <c r="B21" s="247"/>
      <c r="C21" s="177"/>
      <c r="D21" s="325"/>
      <c r="E21" s="105"/>
      <c r="F21" s="182" t="s">
        <v>27</v>
      </c>
      <c r="G21" s="259"/>
      <c r="H21" s="260"/>
      <c r="I21" s="184">
        <v>4</v>
      </c>
      <c r="J21" s="63" t="s">
        <v>59</v>
      </c>
      <c r="K21" s="64" t="s">
        <v>13</v>
      </c>
      <c r="L21" s="228">
        <f t="shared" si="4"/>
        <v>0</v>
      </c>
      <c r="M21" s="228">
        <f t="shared" si="3"/>
        <v>0</v>
      </c>
      <c r="N21" s="228">
        <f t="shared" si="3"/>
        <v>0</v>
      </c>
      <c r="O21" s="228">
        <f t="shared" si="3"/>
        <v>0</v>
      </c>
      <c r="P21" s="229">
        <f t="shared" si="5"/>
        <v>0</v>
      </c>
      <c r="Q21" s="48">
        <f t="shared" si="6"/>
        <v>0</v>
      </c>
      <c r="R21" s="79"/>
      <c r="S21" s="80"/>
      <c r="T21" s="72"/>
      <c r="U21" s="37"/>
      <c r="V21" s="48"/>
      <c r="W21" s="81"/>
      <c r="X21" s="82"/>
      <c r="Y21" s="72"/>
      <c r="Z21" s="37"/>
      <c r="AA21" s="83"/>
      <c r="AB21" s="71"/>
      <c r="AC21" s="70"/>
      <c r="AD21" s="70"/>
      <c r="AE21" s="68"/>
      <c r="AF21" s="69"/>
      <c r="AG21" s="71"/>
      <c r="AH21" s="70"/>
      <c r="AI21" s="70"/>
      <c r="AJ21" s="68"/>
      <c r="AK21" s="69"/>
    </row>
    <row r="22" spans="2:37" ht="24.95" customHeight="1">
      <c r="B22" s="247"/>
      <c r="C22" s="177"/>
      <c r="D22" s="294"/>
      <c r="E22" s="104"/>
      <c r="F22" s="262" t="s">
        <v>55</v>
      </c>
      <c r="G22" s="257" t="s">
        <v>64</v>
      </c>
      <c r="H22" s="258"/>
      <c r="I22" s="89">
        <v>5</v>
      </c>
      <c r="J22" s="261" t="s">
        <v>56</v>
      </c>
      <c r="K22" s="261"/>
      <c r="L22" s="226">
        <f t="shared" si="4"/>
        <v>14</v>
      </c>
      <c r="M22" s="226">
        <f t="shared" si="3"/>
        <v>7</v>
      </c>
      <c r="N22" s="226">
        <f t="shared" si="3"/>
        <v>0</v>
      </c>
      <c r="O22" s="226">
        <f t="shared" si="3"/>
        <v>0</v>
      </c>
      <c r="P22" s="227">
        <f t="shared" si="5"/>
        <v>21</v>
      </c>
      <c r="Q22" s="232">
        <f t="shared" si="6"/>
        <v>2</v>
      </c>
      <c r="R22" s="45"/>
      <c r="S22" s="42"/>
      <c r="T22" s="41"/>
      <c r="U22" s="17"/>
      <c r="V22" s="108"/>
      <c r="W22" s="96">
        <v>2</v>
      </c>
      <c r="X22" s="43">
        <v>1</v>
      </c>
      <c r="Y22" s="41"/>
      <c r="Z22" s="17"/>
      <c r="AA22" s="44">
        <v>2</v>
      </c>
      <c r="AB22" s="67"/>
      <c r="AC22" s="52"/>
      <c r="AD22" s="52"/>
      <c r="AE22" s="49"/>
      <c r="AF22" s="57"/>
      <c r="AG22" s="67"/>
      <c r="AH22" s="52"/>
      <c r="AI22" s="52"/>
      <c r="AJ22" s="49"/>
      <c r="AK22" s="57"/>
    </row>
    <row r="23" spans="2:37" ht="24.95" customHeight="1">
      <c r="B23" s="247"/>
      <c r="C23" s="177"/>
      <c r="D23" s="264"/>
      <c r="E23" s="105"/>
      <c r="F23" s="263"/>
      <c r="G23" s="257"/>
      <c r="H23" s="258"/>
      <c r="I23" s="89">
        <v>6</v>
      </c>
      <c r="J23" s="261" t="s">
        <v>65</v>
      </c>
      <c r="K23" s="261"/>
      <c r="L23" s="23">
        <f t="shared" si="4"/>
        <v>14</v>
      </c>
      <c r="M23" s="23">
        <f t="shared" si="3"/>
        <v>0</v>
      </c>
      <c r="N23" s="23">
        <f t="shared" si="3"/>
        <v>0</v>
      </c>
      <c r="O23" s="23">
        <f t="shared" si="3"/>
        <v>0</v>
      </c>
      <c r="P23" s="230">
        <f t="shared" si="5"/>
        <v>14</v>
      </c>
      <c r="Q23" s="13">
        <f t="shared" si="6"/>
        <v>2</v>
      </c>
      <c r="R23" s="45"/>
      <c r="S23" s="42"/>
      <c r="T23" s="41"/>
      <c r="U23" s="17"/>
      <c r="V23" s="108"/>
      <c r="W23" s="241">
        <v>2</v>
      </c>
      <c r="X23" s="43"/>
      <c r="Y23" s="41"/>
      <c r="Z23" s="17"/>
      <c r="AA23" s="44">
        <v>2</v>
      </c>
      <c r="AB23" s="51"/>
      <c r="AC23" s="50"/>
      <c r="AD23" s="52"/>
      <c r="AE23" s="49"/>
      <c r="AF23" s="57"/>
      <c r="AG23" s="51"/>
      <c r="AH23" s="50"/>
      <c r="AI23" s="52"/>
      <c r="AJ23" s="49"/>
      <c r="AK23" s="57"/>
    </row>
    <row r="24" spans="2:37" ht="24.95" customHeight="1">
      <c r="B24" s="247"/>
      <c r="C24" s="177"/>
      <c r="D24" s="264"/>
      <c r="E24" s="105"/>
      <c r="F24" s="263"/>
      <c r="G24" s="257"/>
      <c r="H24" s="258"/>
      <c r="I24" s="89">
        <v>7</v>
      </c>
      <c r="J24" s="286" t="s">
        <v>58</v>
      </c>
      <c r="K24" s="287"/>
      <c r="L24" s="23">
        <f t="shared" si="4"/>
        <v>0</v>
      </c>
      <c r="M24" s="23">
        <f t="shared" si="3"/>
        <v>0</v>
      </c>
      <c r="N24" s="23">
        <f t="shared" si="3"/>
        <v>14</v>
      </c>
      <c r="O24" s="23">
        <f t="shared" si="3"/>
        <v>0</v>
      </c>
      <c r="P24" s="230">
        <f t="shared" si="5"/>
        <v>14</v>
      </c>
      <c r="Q24" s="13">
        <f t="shared" si="6"/>
        <v>1</v>
      </c>
      <c r="R24" s="168"/>
      <c r="S24" s="167"/>
      <c r="T24" s="168"/>
      <c r="U24" s="169"/>
      <c r="V24" s="108"/>
      <c r="W24" s="166"/>
      <c r="X24" s="167"/>
      <c r="Y24" s="168">
        <v>2</v>
      </c>
      <c r="Z24" s="169"/>
      <c r="AA24" s="57">
        <v>1</v>
      </c>
      <c r="AB24" s="51"/>
      <c r="AC24" s="173"/>
      <c r="AD24" s="174"/>
      <c r="AE24" s="65"/>
      <c r="AF24" s="66"/>
      <c r="AG24" s="51"/>
      <c r="AH24" s="173"/>
      <c r="AI24" s="174"/>
      <c r="AJ24" s="65"/>
      <c r="AK24" s="66"/>
    </row>
    <row r="25" spans="2:37" ht="24.95" customHeight="1">
      <c r="B25" s="247"/>
      <c r="C25" s="177"/>
      <c r="D25" s="264"/>
      <c r="E25" s="105"/>
      <c r="F25" s="263"/>
      <c r="G25" s="259"/>
      <c r="H25" s="260"/>
      <c r="I25" s="90">
        <v>8</v>
      </c>
      <c r="J25" s="63" t="s">
        <v>75</v>
      </c>
      <c r="K25" s="64" t="s">
        <v>14</v>
      </c>
      <c r="L25" s="228">
        <f t="shared" si="4"/>
        <v>0</v>
      </c>
      <c r="M25" s="228">
        <f t="shared" si="3"/>
        <v>0</v>
      </c>
      <c r="N25" s="228">
        <f t="shared" si="3"/>
        <v>0</v>
      </c>
      <c r="O25" s="228">
        <f t="shared" si="3"/>
        <v>14</v>
      </c>
      <c r="P25" s="229">
        <f t="shared" si="5"/>
        <v>14</v>
      </c>
      <c r="Q25" s="48">
        <f t="shared" si="6"/>
        <v>2</v>
      </c>
      <c r="R25" s="79"/>
      <c r="S25" s="80"/>
      <c r="T25" s="72"/>
      <c r="U25" s="37"/>
      <c r="V25" s="69"/>
      <c r="W25" s="79"/>
      <c r="X25" s="80"/>
      <c r="Y25" s="72"/>
      <c r="Z25" s="37"/>
      <c r="AA25" s="109"/>
      <c r="AB25" s="71"/>
      <c r="AC25" s="70"/>
      <c r="AD25" s="70"/>
      <c r="AE25" s="68">
        <v>2</v>
      </c>
      <c r="AF25" s="69">
        <v>2</v>
      </c>
      <c r="AG25" s="71"/>
      <c r="AH25" s="70"/>
      <c r="AI25" s="70"/>
      <c r="AJ25" s="68"/>
      <c r="AK25" s="69"/>
    </row>
    <row r="26" spans="2:37" ht="24.95" customHeight="1">
      <c r="B26" s="247"/>
      <c r="C26" s="177"/>
      <c r="D26" s="264"/>
      <c r="E26" s="105"/>
      <c r="F26" s="263"/>
      <c r="G26" s="257" t="s">
        <v>57</v>
      </c>
      <c r="H26" s="258"/>
      <c r="I26" s="89">
        <v>5</v>
      </c>
      <c r="J26" s="286" t="s">
        <v>31</v>
      </c>
      <c r="K26" s="287"/>
      <c r="L26" s="226">
        <f t="shared" si="4"/>
        <v>0</v>
      </c>
      <c r="M26" s="226">
        <f t="shared" si="3"/>
        <v>0</v>
      </c>
      <c r="N26" s="226">
        <f t="shared" si="3"/>
        <v>0</v>
      </c>
      <c r="O26" s="226">
        <f t="shared" si="3"/>
        <v>0</v>
      </c>
      <c r="P26" s="227">
        <f t="shared" si="5"/>
        <v>0</v>
      </c>
      <c r="Q26" s="232">
        <f t="shared" si="6"/>
        <v>0</v>
      </c>
      <c r="R26" s="45"/>
      <c r="S26" s="42"/>
      <c r="T26" s="41"/>
      <c r="U26" s="17"/>
      <c r="V26" s="39"/>
      <c r="W26" s="84"/>
      <c r="X26" s="43"/>
      <c r="Y26" s="41"/>
      <c r="Z26" s="17"/>
      <c r="AA26" s="44"/>
      <c r="AB26" s="67"/>
      <c r="AC26" s="52"/>
      <c r="AD26" s="52"/>
      <c r="AE26" s="49"/>
      <c r="AF26" s="57"/>
      <c r="AG26" s="67"/>
      <c r="AH26" s="52"/>
      <c r="AI26" s="52"/>
      <c r="AJ26" s="49"/>
      <c r="AK26" s="57"/>
    </row>
    <row r="27" spans="2:37" ht="24.95" customHeight="1">
      <c r="B27" s="247"/>
      <c r="C27" s="177"/>
      <c r="D27" s="264"/>
      <c r="E27" s="105"/>
      <c r="F27" s="263"/>
      <c r="G27" s="257"/>
      <c r="H27" s="258"/>
      <c r="I27" s="89">
        <v>6</v>
      </c>
      <c r="J27" s="261" t="s">
        <v>97</v>
      </c>
      <c r="K27" s="261"/>
      <c r="L27" s="23">
        <f t="shared" si="4"/>
        <v>0</v>
      </c>
      <c r="M27" s="23">
        <f t="shared" si="3"/>
        <v>0</v>
      </c>
      <c r="N27" s="23">
        <f t="shared" si="3"/>
        <v>0</v>
      </c>
      <c r="O27" s="23">
        <f t="shared" si="3"/>
        <v>0</v>
      </c>
      <c r="P27" s="230">
        <f t="shared" si="5"/>
        <v>0</v>
      </c>
      <c r="Q27" s="13">
        <f t="shared" si="6"/>
        <v>0</v>
      </c>
      <c r="R27" s="45"/>
      <c r="S27" s="42"/>
      <c r="T27" s="41"/>
      <c r="U27" s="17"/>
      <c r="V27" s="13"/>
      <c r="W27" s="21"/>
      <c r="X27" s="43"/>
      <c r="Y27" s="41"/>
      <c r="Z27" s="17"/>
      <c r="AA27" s="44"/>
      <c r="AB27" s="51"/>
      <c r="AC27" s="50"/>
      <c r="AD27" s="52"/>
      <c r="AE27" s="49"/>
      <c r="AF27" s="57"/>
      <c r="AG27" s="51"/>
      <c r="AH27" s="50"/>
      <c r="AI27" s="52"/>
      <c r="AJ27" s="49"/>
      <c r="AK27" s="57"/>
    </row>
    <row r="28" spans="2:37" ht="24.95" customHeight="1">
      <c r="B28" s="247"/>
      <c r="C28" s="177"/>
      <c r="D28" s="264"/>
      <c r="E28" s="105"/>
      <c r="F28" s="263"/>
      <c r="G28" s="257"/>
      <c r="H28" s="258"/>
      <c r="I28" s="89">
        <v>7</v>
      </c>
      <c r="J28" s="286" t="s">
        <v>66</v>
      </c>
      <c r="K28" s="287"/>
      <c r="L28" s="23">
        <f t="shared" si="4"/>
        <v>0</v>
      </c>
      <c r="M28" s="23">
        <f t="shared" si="3"/>
        <v>0</v>
      </c>
      <c r="N28" s="23">
        <f t="shared" si="3"/>
        <v>0</v>
      </c>
      <c r="O28" s="23">
        <f t="shared" si="3"/>
        <v>0</v>
      </c>
      <c r="P28" s="230">
        <f t="shared" si="5"/>
        <v>0</v>
      </c>
      <c r="Q28" s="13">
        <f t="shared" si="6"/>
        <v>0</v>
      </c>
      <c r="R28" s="166"/>
      <c r="S28" s="167"/>
      <c r="T28" s="168"/>
      <c r="U28" s="169"/>
      <c r="V28" s="38"/>
      <c r="W28" s="170"/>
      <c r="X28" s="171"/>
      <c r="Y28" s="168"/>
      <c r="Z28" s="169"/>
      <c r="AA28" s="172"/>
      <c r="AB28" s="51"/>
      <c r="AC28" s="173"/>
      <c r="AD28" s="174"/>
      <c r="AE28" s="65"/>
      <c r="AF28" s="66"/>
      <c r="AG28" s="51"/>
      <c r="AH28" s="173"/>
      <c r="AI28" s="174"/>
      <c r="AJ28" s="65"/>
      <c r="AK28" s="66"/>
    </row>
    <row r="29" spans="2:37" ht="24.95" customHeight="1">
      <c r="B29" s="247"/>
      <c r="C29" s="177"/>
      <c r="D29" s="265"/>
      <c r="E29" s="105"/>
      <c r="F29" s="160" t="s">
        <v>27</v>
      </c>
      <c r="G29" s="259"/>
      <c r="H29" s="260"/>
      <c r="I29" s="90">
        <v>8</v>
      </c>
      <c r="J29" s="63" t="s">
        <v>67</v>
      </c>
      <c r="K29" s="64" t="s">
        <v>14</v>
      </c>
      <c r="L29" s="228">
        <f t="shared" si="4"/>
        <v>0</v>
      </c>
      <c r="M29" s="228">
        <f t="shared" si="3"/>
        <v>0</v>
      </c>
      <c r="N29" s="228">
        <f t="shared" si="3"/>
        <v>0</v>
      </c>
      <c r="O29" s="228">
        <f t="shared" si="3"/>
        <v>0</v>
      </c>
      <c r="P29" s="229">
        <f t="shared" si="5"/>
        <v>0</v>
      </c>
      <c r="Q29" s="48">
        <f t="shared" si="6"/>
        <v>0</v>
      </c>
      <c r="R29" s="79"/>
      <c r="S29" s="80"/>
      <c r="T29" s="72"/>
      <c r="U29" s="37"/>
      <c r="V29" s="48"/>
      <c r="W29" s="81"/>
      <c r="X29" s="82"/>
      <c r="Y29" s="72"/>
      <c r="Z29" s="37"/>
      <c r="AA29" s="83"/>
      <c r="AB29" s="71"/>
      <c r="AC29" s="70"/>
      <c r="AD29" s="70"/>
      <c r="AE29" s="68"/>
      <c r="AF29" s="69"/>
      <c r="AG29" s="71"/>
      <c r="AH29" s="70"/>
      <c r="AI29" s="70"/>
      <c r="AJ29" s="68"/>
      <c r="AK29" s="69"/>
    </row>
    <row r="30" spans="2:37" ht="24.95" customHeight="1">
      <c r="B30" s="247"/>
      <c r="C30" s="177"/>
      <c r="D30" s="107"/>
      <c r="E30" s="105"/>
      <c r="F30" s="262" t="s">
        <v>33</v>
      </c>
      <c r="G30" s="255" t="s">
        <v>32</v>
      </c>
      <c r="H30" s="256"/>
      <c r="I30" s="89">
        <v>9</v>
      </c>
      <c r="J30" s="261" t="s">
        <v>60</v>
      </c>
      <c r="K30" s="261"/>
      <c r="L30" s="226">
        <f t="shared" si="4"/>
        <v>14</v>
      </c>
      <c r="M30" s="226">
        <f t="shared" si="3"/>
        <v>7</v>
      </c>
      <c r="N30" s="226">
        <f t="shared" si="3"/>
        <v>0</v>
      </c>
      <c r="O30" s="226">
        <f t="shared" si="3"/>
        <v>0</v>
      </c>
      <c r="P30" s="227">
        <f t="shared" si="5"/>
        <v>21</v>
      </c>
      <c r="Q30" s="232">
        <f t="shared" si="6"/>
        <v>2</v>
      </c>
      <c r="R30" s="41">
        <v>2</v>
      </c>
      <c r="S30" s="42">
        <v>1</v>
      </c>
      <c r="T30" s="41"/>
      <c r="U30" s="17"/>
      <c r="V30" s="108">
        <v>2</v>
      </c>
      <c r="W30" s="45"/>
      <c r="X30" s="42"/>
      <c r="Y30" s="41"/>
      <c r="Z30" s="17"/>
      <c r="AA30" s="57"/>
      <c r="AB30" s="67"/>
      <c r="AC30" s="52"/>
      <c r="AD30" s="52"/>
      <c r="AE30" s="49"/>
      <c r="AF30" s="57"/>
      <c r="AG30" s="67"/>
      <c r="AH30" s="52"/>
      <c r="AI30" s="52"/>
      <c r="AJ30" s="49"/>
      <c r="AK30" s="57"/>
    </row>
    <row r="31" spans="2:37" ht="24.95" customHeight="1">
      <c r="B31" s="247"/>
      <c r="C31" s="177"/>
      <c r="D31" s="107"/>
      <c r="E31" s="105"/>
      <c r="F31" s="263"/>
      <c r="G31" s="257"/>
      <c r="H31" s="258"/>
      <c r="I31" s="89">
        <v>11</v>
      </c>
      <c r="J31" s="261" t="s">
        <v>42</v>
      </c>
      <c r="K31" s="261"/>
      <c r="L31" s="23">
        <f t="shared" si="4"/>
        <v>14</v>
      </c>
      <c r="M31" s="23">
        <f t="shared" si="3"/>
        <v>0</v>
      </c>
      <c r="N31" s="23">
        <f t="shared" si="3"/>
        <v>14</v>
      </c>
      <c r="O31" s="23">
        <f t="shared" si="3"/>
        <v>0</v>
      </c>
      <c r="P31" s="230">
        <f t="shared" si="5"/>
        <v>28</v>
      </c>
      <c r="Q31" s="13">
        <f t="shared" si="6"/>
        <v>2</v>
      </c>
      <c r="R31" s="45"/>
      <c r="S31" s="42"/>
      <c r="T31" s="41"/>
      <c r="U31" s="17"/>
      <c r="V31" s="57">
        <f>SUM(R31:U31)*2/30</f>
        <v>0</v>
      </c>
      <c r="W31" s="180">
        <v>2</v>
      </c>
      <c r="X31" s="42"/>
      <c r="Y31" s="41">
        <v>2</v>
      </c>
      <c r="Z31" s="17"/>
      <c r="AA31" s="108">
        <v>2</v>
      </c>
      <c r="AB31" s="51"/>
      <c r="AC31" s="50"/>
      <c r="AD31" s="52"/>
      <c r="AE31" s="49"/>
      <c r="AF31" s="57"/>
      <c r="AG31" s="51"/>
      <c r="AH31" s="50"/>
      <c r="AI31" s="52"/>
      <c r="AJ31" s="49"/>
      <c r="AK31" s="57"/>
    </row>
    <row r="32" spans="2:37" ht="24.95" customHeight="1">
      <c r="B32" s="247"/>
      <c r="C32" s="177"/>
      <c r="D32" s="107"/>
      <c r="E32" s="105"/>
      <c r="F32" s="263"/>
      <c r="G32" s="259"/>
      <c r="H32" s="260"/>
      <c r="I32" s="90">
        <v>12</v>
      </c>
      <c r="J32" s="63" t="s">
        <v>40</v>
      </c>
      <c r="K32" s="64" t="s">
        <v>15</v>
      </c>
      <c r="L32" s="225">
        <f t="shared" si="4"/>
        <v>0</v>
      </c>
      <c r="M32" s="225">
        <f t="shared" ref="M32:M47" si="7">SUM(S32,X32,AC32,AH32)*7</f>
        <v>0</v>
      </c>
      <c r="N32" s="225">
        <f t="shared" ref="N32:N47" si="8">SUM(T32,Y32,AD32,AI32)*7</f>
        <v>0</v>
      </c>
      <c r="O32" s="225">
        <f t="shared" ref="O32:O47" si="9">SUM(U32,Z32,AE32,AJ32)*7</f>
        <v>14</v>
      </c>
      <c r="P32" s="233">
        <f t="shared" si="5"/>
        <v>14</v>
      </c>
      <c r="Q32" s="38">
        <f t="shared" si="6"/>
        <v>2</v>
      </c>
      <c r="R32" s="79"/>
      <c r="S32" s="80"/>
      <c r="T32" s="72"/>
      <c r="U32" s="37"/>
      <c r="V32" s="69"/>
      <c r="W32" s="79"/>
      <c r="X32" s="80"/>
      <c r="Y32" s="72"/>
      <c r="Z32" s="37">
        <v>2</v>
      </c>
      <c r="AA32" s="109">
        <v>2</v>
      </c>
      <c r="AB32" s="71"/>
      <c r="AC32" s="70"/>
      <c r="AD32" s="70"/>
      <c r="AE32" s="37"/>
      <c r="AF32" s="69"/>
      <c r="AG32" s="71"/>
      <c r="AH32" s="70"/>
      <c r="AI32" s="70"/>
      <c r="AJ32" s="37"/>
      <c r="AK32" s="69"/>
    </row>
    <row r="33" spans="2:37" ht="24.95" customHeight="1">
      <c r="B33" s="247"/>
      <c r="C33" s="177"/>
      <c r="D33" s="107"/>
      <c r="E33" s="105"/>
      <c r="F33" s="263"/>
      <c r="G33" s="257" t="s">
        <v>34</v>
      </c>
      <c r="H33" s="258"/>
      <c r="I33" s="89">
        <v>9</v>
      </c>
      <c r="J33" s="261" t="s">
        <v>61</v>
      </c>
      <c r="K33" s="261"/>
      <c r="L33" s="226">
        <f t="shared" si="4"/>
        <v>0</v>
      </c>
      <c r="M33" s="226">
        <f t="shared" si="7"/>
        <v>0</v>
      </c>
      <c r="N33" s="226">
        <f t="shared" si="8"/>
        <v>0</v>
      </c>
      <c r="O33" s="226">
        <f t="shared" si="9"/>
        <v>0</v>
      </c>
      <c r="P33" s="226">
        <f t="shared" si="5"/>
        <v>0</v>
      </c>
      <c r="Q33" s="232">
        <f t="shared" si="6"/>
        <v>0</v>
      </c>
      <c r="R33" s="45"/>
      <c r="S33" s="42"/>
      <c r="T33" s="41"/>
      <c r="U33" s="17"/>
      <c r="V33" s="39"/>
      <c r="W33" s="84"/>
      <c r="X33" s="43"/>
      <c r="Y33" s="41"/>
      <c r="Z33" s="17"/>
      <c r="AA33" s="44"/>
      <c r="AB33" s="67"/>
      <c r="AC33" s="52"/>
      <c r="AD33" s="52"/>
      <c r="AE33" s="49"/>
      <c r="AF33" s="57"/>
      <c r="AG33" s="67"/>
      <c r="AH33" s="52"/>
      <c r="AI33" s="52"/>
      <c r="AJ33" s="49"/>
      <c r="AK33" s="57"/>
    </row>
    <row r="34" spans="2:37" ht="24.95" customHeight="1">
      <c r="B34" s="247"/>
      <c r="C34" s="177"/>
      <c r="D34" s="107"/>
      <c r="E34" s="105"/>
      <c r="F34" s="263"/>
      <c r="G34" s="257"/>
      <c r="H34" s="258"/>
      <c r="I34" s="89">
        <v>11</v>
      </c>
      <c r="J34" s="261" t="s">
        <v>41</v>
      </c>
      <c r="K34" s="261"/>
      <c r="L34" s="23">
        <f t="shared" si="4"/>
        <v>0</v>
      </c>
      <c r="M34" s="23">
        <f t="shared" si="7"/>
        <v>0</v>
      </c>
      <c r="N34" s="23">
        <f t="shared" si="8"/>
        <v>0</v>
      </c>
      <c r="O34" s="23">
        <f t="shared" si="9"/>
        <v>0</v>
      </c>
      <c r="P34" s="23">
        <f t="shared" si="5"/>
        <v>0</v>
      </c>
      <c r="Q34" s="13">
        <f t="shared" si="6"/>
        <v>0</v>
      </c>
      <c r="R34" s="166"/>
      <c r="S34" s="167"/>
      <c r="T34" s="168"/>
      <c r="U34" s="169"/>
      <c r="V34" s="38"/>
      <c r="W34" s="170"/>
      <c r="X34" s="171"/>
      <c r="Y34" s="168"/>
      <c r="Z34" s="169"/>
      <c r="AA34" s="172"/>
      <c r="AB34" s="51"/>
      <c r="AC34" s="173"/>
      <c r="AD34" s="174"/>
      <c r="AE34" s="65"/>
      <c r="AF34" s="66"/>
      <c r="AG34" s="51"/>
      <c r="AH34" s="173"/>
      <c r="AI34" s="174"/>
      <c r="AJ34" s="65"/>
      <c r="AK34" s="66"/>
    </row>
    <row r="35" spans="2:37" ht="24.95" customHeight="1">
      <c r="B35" s="247"/>
      <c r="C35" s="177"/>
      <c r="D35" s="107"/>
      <c r="E35" s="105"/>
      <c r="F35" s="160" t="s">
        <v>27</v>
      </c>
      <c r="G35" s="259"/>
      <c r="H35" s="260"/>
      <c r="I35" s="90">
        <v>12</v>
      </c>
      <c r="J35" s="63" t="s">
        <v>43</v>
      </c>
      <c r="K35" s="64" t="s">
        <v>15</v>
      </c>
      <c r="L35" s="228">
        <f t="shared" si="4"/>
        <v>0</v>
      </c>
      <c r="M35" s="228">
        <f t="shared" si="7"/>
        <v>0</v>
      </c>
      <c r="N35" s="228">
        <f t="shared" si="8"/>
        <v>0</v>
      </c>
      <c r="O35" s="228">
        <f t="shared" si="9"/>
        <v>0</v>
      </c>
      <c r="P35" s="228">
        <f t="shared" si="5"/>
        <v>0</v>
      </c>
      <c r="Q35" s="48">
        <f t="shared" si="6"/>
        <v>0</v>
      </c>
      <c r="R35" s="79"/>
      <c r="S35" s="80"/>
      <c r="T35" s="72"/>
      <c r="U35" s="37"/>
      <c r="V35" s="48"/>
      <c r="W35" s="81"/>
      <c r="X35" s="82"/>
      <c r="Y35" s="72"/>
      <c r="Z35" s="37"/>
      <c r="AA35" s="83"/>
      <c r="AB35" s="71"/>
      <c r="AC35" s="70"/>
      <c r="AD35" s="70"/>
      <c r="AE35" s="68"/>
      <c r="AF35" s="69"/>
      <c r="AG35" s="71"/>
      <c r="AH35" s="70"/>
      <c r="AI35" s="70"/>
      <c r="AJ35" s="68"/>
      <c r="AK35" s="69"/>
    </row>
    <row r="36" spans="2:37" ht="24.95" customHeight="1">
      <c r="B36" s="247"/>
      <c r="C36" s="177"/>
      <c r="D36" s="264"/>
      <c r="E36" s="105"/>
      <c r="F36" s="263" t="s">
        <v>100</v>
      </c>
      <c r="G36" s="257" t="s">
        <v>51</v>
      </c>
      <c r="H36" s="258"/>
      <c r="I36" s="89">
        <v>10</v>
      </c>
      <c r="J36" s="286" t="s">
        <v>72</v>
      </c>
      <c r="K36" s="287"/>
      <c r="L36" s="226">
        <f t="shared" si="4"/>
        <v>21</v>
      </c>
      <c r="M36" s="226">
        <f t="shared" si="7"/>
        <v>0</v>
      </c>
      <c r="N36" s="226">
        <f t="shared" si="8"/>
        <v>21</v>
      </c>
      <c r="O36" s="226">
        <f t="shared" si="9"/>
        <v>0</v>
      </c>
      <c r="P36" s="226">
        <f t="shared" si="5"/>
        <v>42</v>
      </c>
      <c r="Q36" s="232">
        <f t="shared" si="6"/>
        <v>4</v>
      </c>
      <c r="R36" s="180">
        <v>3</v>
      </c>
      <c r="S36" s="42"/>
      <c r="T36" s="41">
        <v>3</v>
      </c>
      <c r="U36" s="17"/>
      <c r="V36" s="108">
        <v>4</v>
      </c>
      <c r="W36" s="45"/>
      <c r="X36" s="42"/>
      <c r="Y36" s="41"/>
      <c r="Z36" s="17"/>
      <c r="AA36" s="57"/>
      <c r="AB36" s="67"/>
      <c r="AC36" s="52"/>
      <c r="AD36" s="52"/>
      <c r="AE36" s="49"/>
      <c r="AF36" s="57"/>
      <c r="AG36" s="67"/>
      <c r="AH36" s="52"/>
      <c r="AI36" s="52"/>
      <c r="AJ36" s="49"/>
      <c r="AK36" s="57"/>
    </row>
    <row r="37" spans="2:37" ht="24.95" customHeight="1">
      <c r="B37" s="247"/>
      <c r="C37" s="177"/>
      <c r="D37" s="264"/>
      <c r="E37" s="105"/>
      <c r="F37" s="263"/>
      <c r="G37" s="257"/>
      <c r="H37" s="258"/>
      <c r="I37" s="89">
        <v>11</v>
      </c>
      <c r="J37" s="261" t="s">
        <v>48</v>
      </c>
      <c r="K37" s="261"/>
      <c r="L37" s="23">
        <f t="shared" si="4"/>
        <v>14</v>
      </c>
      <c r="M37" s="23">
        <f t="shared" si="7"/>
        <v>7</v>
      </c>
      <c r="N37" s="23">
        <f t="shared" si="8"/>
        <v>0</v>
      </c>
      <c r="O37" s="23">
        <f t="shared" si="9"/>
        <v>0</v>
      </c>
      <c r="P37" s="23">
        <f t="shared" si="5"/>
        <v>21</v>
      </c>
      <c r="Q37" s="13">
        <f t="shared" si="6"/>
        <v>3</v>
      </c>
      <c r="R37" s="45"/>
      <c r="S37" s="42"/>
      <c r="T37" s="41"/>
      <c r="U37" s="17"/>
      <c r="V37" s="57"/>
      <c r="W37" s="180">
        <v>2</v>
      </c>
      <c r="X37" s="42">
        <v>1</v>
      </c>
      <c r="Y37" s="41"/>
      <c r="Z37" s="17"/>
      <c r="AA37" s="108">
        <v>3</v>
      </c>
      <c r="AB37" s="51"/>
      <c r="AC37" s="50"/>
      <c r="AD37" s="52"/>
      <c r="AE37" s="49"/>
      <c r="AF37" s="57"/>
      <c r="AG37" s="51"/>
      <c r="AH37" s="50"/>
      <c r="AI37" s="52"/>
      <c r="AJ37" s="49"/>
      <c r="AK37" s="57"/>
    </row>
    <row r="38" spans="2:37" ht="24.95" customHeight="1">
      <c r="B38" s="247"/>
      <c r="C38" s="177"/>
      <c r="D38" s="264"/>
      <c r="E38" s="105"/>
      <c r="F38" s="263"/>
      <c r="G38" s="259"/>
      <c r="H38" s="260"/>
      <c r="I38" s="90">
        <v>12</v>
      </c>
      <c r="J38" s="63" t="s">
        <v>49</v>
      </c>
      <c r="K38" s="64" t="s">
        <v>16</v>
      </c>
      <c r="L38" s="228">
        <f t="shared" si="4"/>
        <v>0</v>
      </c>
      <c r="M38" s="228">
        <f t="shared" si="7"/>
        <v>0</v>
      </c>
      <c r="N38" s="228">
        <f t="shared" si="8"/>
        <v>0</v>
      </c>
      <c r="O38" s="228">
        <f t="shared" si="9"/>
        <v>14</v>
      </c>
      <c r="P38" s="228">
        <f t="shared" si="5"/>
        <v>14</v>
      </c>
      <c r="Q38" s="48">
        <f t="shared" si="6"/>
        <v>2</v>
      </c>
      <c r="R38" s="79"/>
      <c r="S38" s="80"/>
      <c r="T38" s="72"/>
      <c r="U38" s="37"/>
      <c r="V38" s="69"/>
      <c r="W38" s="79"/>
      <c r="X38" s="80"/>
      <c r="Y38" s="72"/>
      <c r="Z38" s="37"/>
      <c r="AA38" s="69"/>
      <c r="AB38" s="71"/>
      <c r="AC38" s="70"/>
      <c r="AD38" s="70"/>
      <c r="AE38" s="37">
        <v>2</v>
      </c>
      <c r="AF38" s="109">
        <v>2</v>
      </c>
      <c r="AG38" s="71"/>
      <c r="AH38" s="70"/>
      <c r="AI38" s="70"/>
      <c r="AJ38" s="37"/>
      <c r="AK38" s="109"/>
    </row>
    <row r="39" spans="2:37" ht="24.95" customHeight="1">
      <c r="B39" s="247"/>
      <c r="C39" s="177"/>
      <c r="D39" s="264"/>
      <c r="E39" s="105"/>
      <c r="F39" s="263"/>
      <c r="G39" s="257" t="s">
        <v>52</v>
      </c>
      <c r="H39" s="258"/>
      <c r="I39" s="89">
        <v>9</v>
      </c>
      <c r="J39" s="261" t="s">
        <v>70</v>
      </c>
      <c r="K39" s="261"/>
      <c r="L39" s="226">
        <f t="shared" si="4"/>
        <v>0</v>
      </c>
      <c r="M39" s="226">
        <f t="shared" si="7"/>
        <v>0</v>
      </c>
      <c r="N39" s="226">
        <f t="shared" si="8"/>
        <v>0</v>
      </c>
      <c r="O39" s="226">
        <f t="shared" si="9"/>
        <v>0</v>
      </c>
      <c r="P39" s="226">
        <f t="shared" si="5"/>
        <v>0</v>
      </c>
      <c r="Q39" s="232">
        <f t="shared" si="6"/>
        <v>0</v>
      </c>
      <c r="R39" s="45"/>
      <c r="S39" s="42"/>
      <c r="T39" s="41"/>
      <c r="U39" s="17"/>
      <c r="V39" s="39"/>
      <c r="W39" s="84"/>
      <c r="X39" s="43"/>
      <c r="Y39" s="41"/>
      <c r="Z39" s="17"/>
      <c r="AA39" s="44"/>
      <c r="AB39" s="67"/>
      <c r="AC39" s="52"/>
      <c r="AD39" s="52"/>
      <c r="AE39" s="49"/>
      <c r="AF39" s="57"/>
      <c r="AG39" s="67"/>
      <c r="AH39" s="52"/>
      <c r="AI39" s="52"/>
      <c r="AJ39" s="49"/>
      <c r="AK39" s="57"/>
    </row>
    <row r="40" spans="2:37" ht="24.95" customHeight="1">
      <c r="B40" s="247"/>
      <c r="C40" s="177"/>
      <c r="D40" s="264"/>
      <c r="E40" s="105"/>
      <c r="F40" s="263"/>
      <c r="G40" s="257"/>
      <c r="H40" s="258"/>
      <c r="I40" s="89">
        <v>11</v>
      </c>
      <c r="J40" s="261" t="s">
        <v>35</v>
      </c>
      <c r="K40" s="261"/>
      <c r="L40" s="23">
        <f t="shared" si="4"/>
        <v>0</v>
      </c>
      <c r="M40" s="23">
        <f t="shared" si="7"/>
        <v>0</v>
      </c>
      <c r="N40" s="23">
        <f t="shared" si="8"/>
        <v>0</v>
      </c>
      <c r="O40" s="23">
        <f t="shared" si="9"/>
        <v>0</v>
      </c>
      <c r="P40" s="23">
        <f t="shared" si="5"/>
        <v>0</v>
      </c>
      <c r="Q40" s="13">
        <f t="shared" si="6"/>
        <v>0</v>
      </c>
      <c r="R40" s="166"/>
      <c r="S40" s="167"/>
      <c r="T40" s="168"/>
      <c r="U40" s="169"/>
      <c r="V40" s="38"/>
      <c r="W40" s="170"/>
      <c r="X40" s="171"/>
      <c r="Y40" s="168"/>
      <c r="Z40" s="169"/>
      <c r="AA40" s="172"/>
      <c r="AB40" s="51"/>
      <c r="AC40" s="173"/>
      <c r="AD40" s="174"/>
      <c r="AE40" s="65"/>
      <c r="AF40" s="66"/>
      <c r="AG40" s="51"/>
      <c r="AH40" s="173"/>
      <c r="AI40" s="174"/>
      <c r="AJ40" s="65"/>
      <c r="AK40" s="66"/>
    </row>
    <row r="41" spans="2:37" ht="24.95" customHeight="1">
      <c r="B41" s="247"/>
      <c r="C41" s="177"/>
      <c r="D41" s="265"/>
      <c r="E41" s="105"/>
      <c r="F41" s="160" t="s">
        <v>27</v>
      </c>
      <c r="G41" s="259"/>
      <c r="H41" s="260"/>
      <c r="I41" s="90">
        <v>12</v>
      </c>
      <c r="J41" s="63" t="s">
        <v>50</v>
      </c>
      <c r="K41" s="64" t="s">
        <v>16</v>
      </c>
      <c r="L41" s="228">
        <f t="shared" si="4"/>
        <v>0</v>
      </c>
      <c r="M41" s="228">
        <f t="shared" si="7"/>
        <v>0</v>
      </c>
      <c r="N41" s="228">
        <f t="shared" si="8"/>
        <v>0</v>
      </c>
      <c r="O41" s="228">
        <f t="shared" si="9"/>
        <v>0</v>
      </c>
      <c r="P41" s="228">
        <f t="shared" si="5"/>
        <v>0</v>
      </c>
      <c r="Q41" s="48">
        <f t="shared" si="6"/>
        <v>0</v>
      </c>
      <c r="R41" s="79"/>
      <c r="S41" s="80"/>
      <c r="T41" s="72"/>
      <c r="U41" s="37"/>
      <c r="V41" s="48"/>
      <c r="W41" s="81"/>
      <c r="X41" s="82"/>
      <c r="Y41" s="72"/>
      <c r="Z41" s="37"/>
      <c r="AA41" s="83"/>
      <c r="AB41" s="71"/>
      <c r="AC41" s="70"/>
      <c r="AD41" s="70"/>
      <c r="AE41" s="68"/>
      <c r="AF41" s="69"/>
      <c r="AG41" s="71"/>
      <c r="AH41" s="70"/>
      <c r="AI41" s="70"/>
      <c r="AJ41" s="68"/>
      <c r="AK41" s="69"/>
    </row>
    <row r="42" spans="2:37" ht="24.95" customHeight="1">
      <c r="B42" s="247"/>
      <c r="C42" s="177"/>
      <c r="D42" s="294"/>
      <c r="E42" s="104"/>
      <c r="F42" s="262" t="s">
        <v>11</v>
      </c>
      <c r="G42" s="255" t="s">
        <v>104</v>
      </c>
      <c r="H42" s="256"/>
      <c r="I42" s="89">
        <v>13</v>
      </c>
      <c r="J42" s="286" t="s">
        <v>71</v>
      </c>
      <c r="K42" s="287"/>
      <c r="L42" s="226">
        <f t="shared" si="4"/>
        <v>21</v>
      </c>
      <c r="M42" s="226">
        <f t="shared" si="7"/>
        <v>0</v>
      </c>
      <c r="N42" s="226">
        <f t="shared" si="8"/>
        <v>21</v>
      </c>
      <c r="O42" s="226">
        <f t="shared" si="9"/>
        <v>0</v>
      </c>
      <c r="P42" s="226">
        <f t="shared" si="5"/>
        <v>42</v>
      </c>
      <c r="Q42" s="232">
        <f t="shared" si="6"/>
        <v>5</v>
      </c>
      <c r="R42" s="180">
        <v>3</v>
      </c>
      <c r="S42" s="42"/>
      <c r="T42" s="41">
        <v>3</v>
      </c>
      <c r="U42" s="17"/>
      <c r="V42" s="108">
        <v>5</v>
      </c>
      <c r="W42" s="45"/>
      <c r="X42" s="42"/>
      <c r="Y42" s="41"/>
      <c r="Z42" s="17"/>
      <c r="AA42" s="57"/>
      <c r="AB42" s="36"/>
      <c r="AC42" s="41"/>
      <c r="AD42" s="41"/>
      <c r="AE42" s="17"/>
      <c r="AF42" s="39"/>
      <c r="AG42" s="36"/>
      <c r="AH42" s="41"/>
      <c r="AI42" s="41"/>
      <c r="AJ42" s="17"/>
      <c r="AK42" s="39"/>
    </row>
    <row r="43" spans="2:37" ht="24.95" customHeight="1">
      <c r="B43" s="247"/>
      <c r="C43" s="177"/>
      <c r="D43" s="264"/>
      <c r="E43" s="105"/>
      <c r="F43" s="263"/>
      <c r="G43" s="257"/>
      <c r="H43" s="258"/>
      <c r="I43" s="89">
        <v>15</v>
      </c>
      <c r="J43" s="261" t="s">
        <v>105</v>
      </c>
      <c r="K43" s="261"/>
      <c r="L43" s="23">
        <f t="shared" si="4"/>
        <v>14</v>
      </c>
      <c r="M43" s="23">
        <f t="shared" si="7"/>
        <v>0</v>
      </c>
      <c r="N43" s="23">
        <f t="shared" si="8"/>
        <v>0</v>
      </c>
      <c r="O43" s="23">
        <f t="shared" si="9"/>
        <v>0</v>
      </c>
      <c r="P43" s="23">
        <f t="shared" si="5"/>
        <v>14</v>
      </c>
      <c r="Q43" s="13">
        <f t="shared" si="6"/>
        <v>2</v>
      </c>
      <c r="R43" s="166"/>
      <c r="S43" s="167"/>
      <c r="T43" s="168"/>
      <c r="U43" s="169"/>
      <c r="V43" s="57"/>
      <c r="W43" s="166">
        <v>2</v>
      </c>
      <c r="X43" s="167"/>
      <c r="Y43" s="168"/>
      <c r="Z43" s="169"/>
      <c r="AA43" s="108">
        <v>2</v>
      </c>
      <c r="AB43" s="46"/>
      <c r="AC43" s="40"/>
      <c r="AD43" s="168"/>
      <c r="AE43" s="169"/>
      <c r="AF43" s="175"/>
      <c r="AG43" s="46"/>
      <c r="AH43" s="40"/>
      <c r="AI43" s="168"/>
      <c r="AJ43" s="169"/>
      <c r="AK43" s="175"/>
    </row>
    <row r="44" spans="2:37" ht="24.95" customHeight="1">
      <c r="B44" s="247"/>
      <c r="C44" s="177"/>
      <c r="D44" s="264"/>
      <c r="E44" s="105"/>
      <c r="F44" s="263"/>
      <c r="G44" s="259"/>
      <c r="H44" s="260"/>
      <c r="I44" s="90">
        <v>16</v>
      </c>
      <c r="J44" s="63" t="s">
        <v>106</v>
      </c>
      <c r="K44" s="64" t="s">
        <v>17</v>
      </c>
      <c r="L44" s="228">
        <f t="shared" si="4"/>
        <v>0</v>
      </c>
      <c r="M44" s="228">
        <f t="shared" si="7"/>
        <v>0</v>
      </c>
      <c r="N44" s="228">
        <f t="shared" si="8"/>
        <v>0</v>
      </c>
      <c r="O44" s="228">
        <f t="shared" si="9"/>
        <v>14</v>
      </c>
      <c r="P44" s="228">
        <f t="shared" si="5"/>
        <v>14</v>
      </c>
      <c r="Q44" s="48">
        <f t="shared" si="6"/>
        <v>1.5</v>
      </c>
      <c r="R44" s="79"/>
      <c r="S44" s="80"/>
      <c r="T44" s="72"/>
      <c r="U44" s="37"/>
      <c r="V44" s="69"/>
      <c r="W44" s="79"/>
      <c r="X44" s="80"/>
      <c r="Y44" s="72"/>
      <c r="Z44" s="37"/>
      <c r="AA44" s="69"/>
      <c r="AB44" s="8"/>
      <c r="AC44" s="72"/>
      <c r="AD44" s="72"/>
      <c r="AE44" s="37">
        <v>2</v>
      </c>
      <c r="AF44" s="109">
        <v>1.5</v>
      </c>
      <c r="AG44" s="8"/>
      <c r="AH44" s="72"/>
      <c r="AI44" s="72"/>
      <c r="AJ44" s="37"/>
      <c r="AK44" s="109"/>
    </row>
    <row r="45" spans="2:37" ht="24.75" customHeight="1">
      <c r="B45" s="247"/>
      <c r="C45" s="177"/>
      <c r="D45" s="264"/>
      <c r="E45" s="105"/>
      <c r="F45" s="263"/>
      <c r="G45" s="257" t="s">
        <v>101</v>
      </c>
      <c r="H45" s="258"/>
      <c r="I45" s="89">
        <v>13</v>
      </c>
      <c r="J45" s="261" t="s">
        <v>102</v>
      </c>
      <c r="K45" s="261"/>
      <c r="L45" s="23">
        <f t="shared" si="4"/>
        <v>0</v>
      </c>
      <c r="M45" s="23">
        <f t="shared" si="7"/>
        <v>0</v>
      </c>
      <c r="N45" s="23">
        <f t="shared" si="8"/>
        <v>0</v>
      </c>
      <c r="O45" s="23">
        <f t="shared" si="9"/>
        <v>0</v>
      </c>
      <c r="P45" s="23">
        <f t="shared" si="5"/>
        <v>0</v>
      </c>
      <c r="Q45" s="39">
        <f t="shared" si="6"/>
        <v>0</v>
      </c>
      <c r="R45" s="45"/>
      <c r="S45" s="42"/>
      <c r="T45" s="41"/>
      <c r="U45" s="17"/>
      <c r="V45" s="39"/>
      <c r="W45" s="84"/>
      <c r="X45" s="43"/>
      <c r="Y45" s="41"/>
      <c r="Z45" s="17"/>
      <c r="AA45" s="44"/>
      <c r="AB45" s="36"/>
      <c r="AC45" s="41"/>
      <c r="AD45" s="41"/>
      <c r="AE45" s="17"/>
      <c r="AF45" s="39"/>
      <c r="AG45" s="36"/>
      <c r="AH45" s="41"/>
      <c r="AI45" s="41"/>
      <c r="AJ45" s="17"/>
      <c r="AK45" s="39"/>
    </row>
    <row r="46" spans="2:37" ht="24.95" customHeight="1">
      <c r="B46" s="247"/>
      <c r="C46" s="177"/>
      <c r="D46" s="264"/>
      <c r="E46" s="105"/>
      <c r="F46" s="263"/>
      <c r="G46" s="257"/>
      <c r="H46" s="258"/>
      <c r="I46" s="89">
        <v>15</v>
      </c>
      <c r="J46" s="181" t="s">
        <v>62</v>
      </c>
      <c r="K46" s="165"/>
      <c r="L46" s="23">
        <f t="shared" si="4"/>
        <v>0</v>
      </c>
      <c r="M46" s="23">
        <f t="shared" si="7"/>
        <v>0</v>
      </c>
      <c r="N46" s="23">
        <f t="shared" si="8"/>
        <v>0</v>
      </c>
      <c r="O46" s="23">
        <f t="shared" si="9"/>
        <v>0</v>
      </c>
      <c r="P46" s="23">
        <f t="shared" si="5"/>
        <v>0</v>
      </c>
      <c r="Q46" s="13">
        <f t="shared" si="6"/>
        <v>0</v>
      </c>
      <c r="R46" s="166"/>
      <c r="S46" s="167"/>
      <c r="T46" s="168"/>
      <c r="U46" s="169"/>
      <c r="V46" s="38"/>
      <c r="W46" s="170"/>
      <c r="X46" s="171"/>
      <c r="Y46" s="168"/>
      <c r="Z46" s="169"/>
      <c r="AA46" s="172"/>
      <c r="AB46" s="46"/>
      <c r="AC46" s="40"/>
      <c r="AD46" s="168"/>
      <c r="AE46" s="169"/>
      <c r="AF46" s="175"/>
      <c r="AG46" s="46"/>
      <c r="AH46" s="40"/>
      <c r="AI46" s="168"/>
      <c r="AJ46" s="169"/>
      <c r="AK46" s="175"/>
    </row>
    <row r="47" spans="2:37" ht="24.95" customHeight="1">
      <c r="B47" s="248"/>
      <c r="C47" s="178"/>
      <c r="D47" s="265"/>
      <c r="E47" s="106"/>
      <c r="F47" s="160" t="s">
        <v>27</v>
      </c>
      <c r="G47" s="259"/>
      <c r="H47" s="260"/>
      <c r="I47" s="90">
        <v>16</v>
      </c>
      <c r="J47" s="63" t="s">
        <v>53</v>
      </c>
      <c r="K47" s="64" t="s">
        <v>17</v>
      </c>
      <c r="L47" s="23">
        <f t="shared" si="4"/>
        <v>0</v>
      </c>
      <c r="M47" s="23">
        <f t="shared" si="7"/>
        <v>0</v>
      </c>
      <c r="N47" s="23">
        <f t="shared" si="8"/>
        <v>0</v>
      </c>
      <c r="O47" s="23">
        <f t="shared" si="9"/>
        <v>0</v>
      </c>
      <c r="P47" s="23">
        <f t="shared" si="5"/>
        <v>0</v>
      </c>
      <c r="Q47" s="13">
        <f t="shared" si="6"/>
        <v>0</v>
      </c>
      <c r="R47" s="79"/>
      <c r="S47" s="80"/>
      <c r="T47" s="72"/>
      <c r="U47" s="37"/>
      <c r="V47" s="48"/>
      <c r="W47" s="81"/>
      <c r="X47" s="82"/>
      <c r="Y47" s="72"/>
      <c r="Z47" s="37"/>
      <c r="AA47" s="83"/>
      <c r="AB47" s="8"/>
      <c r="AC47" s="72"/>
      <c r="AD47" s="72"/>
      <c r="AE47" s="37"/>
      <c r="AF47" s="48"/>
      <c r="AG47" s="8"/>
      <c r="AH47" s="72"/>
      <c r="AI47" s="72"/>
      <c r="AJ47" s="37"/>
      <c r="AK47" s="48"/>
    </row>
    <row r="48" spans="2:37" ht="4.5" customHeight="1">
      <c r="B48" s="143"/>
      <c r="C48" s="144"/>
      <c r="D48" s="145"/>
      <c r="E48" s="145"/>
      <c r="F48" s="93"/>
      <c r="G48" s="93"/>
      <c r="H48" s="93"/>
      <c r="I48" s="93"/>
      <c r="J48" s="93"/>
      <c r="K48" s="93"/>
      <c r="L48" s="146"/>
      <c r="M48" s="146"/>
      <c r="N48" s="146"/>
      <c r="O48" s="146"/>
      <c r="P48" s="146"/>
      <c r="Q48" s="147"/>
      <c r="R48" s="148"/>
      <c r="S48" s="149"/>
      <c r="T48" s="95"/>
      <c r="U48" s="95"/>
      <c r="V48" s="147"/>
      <c r="W48" s="150"/>
      <c r="X48" s="95"/>
      <c r="Y48" s="95"/>
      <c r="Z48" s="95"/>
      <c r="AA48" s="147"/>
      <c r="AB48" s="151"/>
      <c r="AC48" s="95"/>
      <c r="AD48" s="95"/>
      <c r="AE48" s="95"/>
      <c r="AF48" s="147"/>
      <c r="AG48" s="151"/>
      <c r="AH48" s="95"/>
      <c r="AI48" s="95"/>
      <c r="AJ48" s="95"/>
      <c r="AK48" s="147"/>
    </row>
    <row r="49" spans="1:37" ht="30.75" customHeight="1">
      <c r="B49" s="289"/>
      <c r="C49" s="152"/>
      <c r="D49" s="163"/>
      <c r="E49" s="163"/>
      <c r="F49" s="295" t="s">
        <v>46</v>
      </c>
      <c r="G49" s="295"/>
      <c r="H49" s="295"/>
      <c r="I49" s="295"/>
      <c r="J49" s="295"/>
      <c r="K49" s="296"/>
      <c r="L49" s="18">
        <f>SUM(L51:L54)*2</f>
        <v>84</v>
      </c>
      <c r="M49" s="18">
        <f t="shared" ref="M49:AK49" si="10">SUM(M51:M54)*2</f>
        <v>28</v>
      </c>
      <c r="N49" s="18">
        <f t="shared" si="10"/>
        <v>28</v>
      </c>
      <c r="O49" s="18">
        <f t="shared" si="10"/>
        <v>14</v>
      </c>
      <c r="P49" s="18">
        <f t="shared" si="10"/>
        <v>154</v>
      </c>
      <c r="Q49" s="18">
        <f>SUM(Q51:Q54)*2</f>
        <v>24</v>
      </c>
      <c r="R49" s="18">
        <f t="shared" si="10"/>
        <v>0</v>
      </c>
      <c r="S49" s="210">
        <f t="shared" si="10"/>
        <v>0</v>
      </c>
      <c r="T49" s="210">
        <f t="shared" si="10"/>
        <v>0</v>
      </c>
      <c r="U49" s="211">
        <f t="shared" si="10"/>
        <v>0</v>
      </c>
      <c r="V49" s="213">
        <f t="shared" si="10"/>
        <v>0</v>
      </c>
      <c r="W49" s="212">
        <f t="shared" si="10"/>
        <v>2</v>
      </c>
      <c r="X49" s="210">
        <f t="shared" si="10"/>
        <v>2</v>
      </c>
      <c r="Y49" s="210">
        <f t="shared" si="10"/>
        <v>0</v>
      </c>
      <c r="Z49" s="211">
        <f t="shared" si="10"/>
        <v>0</v>
      </c>
      <c r="AA49" s="213">
        <f t="shared" si="10"/>
        <v>6</v>
      </c>
      <c r="AB49" s="212">
        <f t="shared" si="10"/>
        <v>8</v>
      </c>
      <c r="AC49" s="210">
        <f t="shared" si="10"/>
        <v>2</v>
      </c>
      <c r="AD49" s="210">
        <f t="shared" si="10"/>
        <v>4</v>
      </c>
      <c r="AE49" s="211">
        <f t="shared" si="10"/>
        <v>0</v>
      </c>
      <c r="AF49" s="213">
        <f t="shared" si="10"/>
        <v>14</v>
      </c>
      <c r="AG49" s="212">
        <f t="shared" si="10"/>
        <v>2</v>
      </c>
      <c r="AH49" s="210">
        <f t="shared" si="10"/>
        <v>0</v>
      </c>
      <c r="AI49" s="210">
        <f t="shared" si="10"/>
        <v>0</v>
      </c>
      <c r="AJ49" s="211">
        <f t="shared" si="10"/>
        <v>2</v>
      </c>
      <c r="AK49" s="213">
        <f t="shared" si="10"/>
        <v>4</v>
      </c>
    </row>
    <row r="50" spans="1:37" s="113" customFormat="1" ht="2.25" customHeight="1">
      <c r="A50" s="112"/>
      <c r="B50" s="290"/>
      <c r="C50" s="291"/>
      <c r="D50" s="153"/>
      <c r="E50" s="153"/>
      <c r="F50" s="154"/>
      <c r="G50" s="154"/>
      <c r="H50" s="154"/>
      <c r="I50" s="154"/>
      <c r="J50" s="154"/>
      <c r="K50" s="15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</row>
    <row r="51" spans="1:37" ht="24" customHeight="1">
      <c r="B51" s="290"/>
      <c r="C51" s="292"/>
      <c r="D51" s="293"/>
      <c r="E51" s="105"/>
      <c r="F51" s="266" t="s">
        <v>76</v>
      </c>
      <c r="G51" s="91">
        <v>1</v>
      </c>
      <c r="H51" s="297" t="s">
        <v>77</v>
      </c>
      <c r="I51" s="297"/>
      <c r="J51" s="297"/>
      <c r="K51" s="297"/>
      <c r="L51" s="226">
        <f>SUM(R51,W51,AB51,AG51)*7</f>
        <v>7</v>
      </c>
      <c r="M51" s="226">
        <f t="shared" ref="M51:O54" si="11">SUM(S51,X51,AC51,AH51)*7</f>
        <v>7</v>
      </c>
      <c r="N51" s="226">
        <f t="shared" si="11"/>
        <v>0</v>
      </c>
      <c r="O51" s="226">
        <f t="shared" si="11"/>
        <v>0</v>
      </c>
      <c r="P51" s="226">
        <f>SUM(L51:O51)</f>
        <v>14</v>
      </c>
      <c r="Q51" s="232">
        <f>SUMIF($R$7:$AF$7,Q$7,$R51:$AK51)</f>
        <v>3</v>
      </c>
      <c r="R51" s="202"/>
      <c r="S51" s="203"/>
      <c r="T51" s="203"/>
      <c r="U51" s="204"/>
      <c r="V51" s="205"/>
      <c r="W51" s="202">
        <v>1</v>
      </c>
      <c r="X51" s="203">
        <v>1</v>
      </c>
      <c r="Y51" s="203"/>
      <c r="Z51" s="204"/>
      <c r="AA51" s="205">
        <v>3</v>
      </c>
      <c r="AB51" s="202"/>
      <c r="AC51" s="203"/>
      <c r="AD51" s="203"/>
      <c r="AE51" s="204"/>
      <c r="AF51" s="205"/>
      <c r="AG51" s="202"/>
      <c r="AH51" s="203"/>
      <c r="AI51" s="203"/>
      <c r="AJ51" s="204"/>
      <c r="AK51" s="205"/>
    </row>
    <row r="52" spans="1:37" ht="24" customHeight="1">
      <c r="B52" s="290"/>
      <c r="C52" s="292"/>
      <c r="D52" s="293"/>
      <c r="E52" s="105"/>
      <c r="F52" s="267"/>
      <c r="G52" s="91">
        <v>2</v>
      </c>
      <c r="H52" s="297" t="s">
        <v>85</v>
      </c>
      <c r="I52" s="297"/>
      <c r="J52" s="297"/>
      <c r="K52" s="297"/>
      <c r="L52" s="23">
        <f>SUM(R52,W52,AB52,AG52)*7</f>
        <v>14</v>
      </c>
      <c r="M52" s="23">
        <f t="shared" si="11"/>
        <v>7</v>
      </c>
      <c r="N52" s="23">
        <f t="shared" si="11"/>
        <v>0</v>
      </c>
      <c r="O52" s="23">
        <f t="shared" si="11"/>
        <v>0</v>
      </c>
      <c r="P52" s="23">
        <f>SUM(L52:O52)</f>
        <v>21</v>
      </c>
      <c r="Q52" s="13">
        <f>SUMIF($R$7:$AF$7,Q$7,$R52:$AK52)</f>
        <v>3</v>
      </c>
      <c r="R52" s="206"/>
      <c r="S52" s="207"/>
      <c r="T52" s="207"/>
      <c r="U52" s="208"/>
      <c r="V52" s="209"/>
      <c r="W52" s="96"/>
      <c r="X52" s="97"/>
      <c r="Y52" s="97"/>
      <c r="Z52" s="98"/>
      <c r="AA52" s="108"/>
      <c r="AB52" s="242">
        <v>2</v>
      </c>
      <c r="AC52" s="97">
        <v>1</v>
      </c>
      <c r="AD52" s="97"/>
      <c r="AE52" s="98"/>
      <c r="AF52" s="108">
        <v>3</v>
      </c>
      <c r="AG52" s="99"/>
      <c r="AH52" s="97"/>
      <c r="AI52" s="97"/>
      <c r="AJ52" s="98"/>
      <c r="AK52" s="108"/>
    </row>
    <row r="53" spans="1:37" ht="24" customHeight="1">
      <c r="B53" s="290"/>
      <c r="C53" s="292"/>
      <c r="D53" s="293"/>
      <c r="E53" s="105"/>
      <c r="F53" s="267"/>
      <c r="G53" s="91">
        <v>3</v>
      </c>
      <c r="H53" s="297" t="s">
        <v>78</v>
      </c>
      <c r="I53" s="297"/>
      <c r="J53" s="297"/>
      <c r="K53" s="297"/>
      <c r="L53" s="23">
        <f>SUM(R53,W53,AB53,AG53)*7</f>
        <v>14</v>
      </c>
      <c r="M53" s="23">
        <f t="shared" si="11"/>
        <v>0</v>
      </c>
      <c r="N53" s="23">
        <f t="shared" si="11"/>
        <v>14</v>
      </c>
      <c r="O53" s="23">
        <f t="shared" si="11"/>
        <v>0</v>
      </c>
      <c r="P53" s="23">
        <f>SUM(L53:O53)</f>
        <v>28</v>
      </c>
      <c r="Q53" s="13">
        <f>SUMIF($R$7:$AF$7,Q$7,$R53:$AK53)</f>
        <v>4</v>
      </c>
      <c r="R53" s="206"/>
      <c r="S53" s="207"/>
      <c r="T53" s="207"/>
      <c r="U53" s="208"/>
      <c r="V53" s="209"/>
      <c r="W53" s="96"/>
      <c r="X53" s="97"/>
      <c r="Y53" s="97"/>
      <c r="Z53" s="98"/>
      <c r="AA53" s="108"/>
      <c r="AB53" s="99">
        <v>2</v>
      </c>
      <c r="AC53" s="97"/>
      <c r="AD53" s="97">
        <v>2</v>
      </c>
      <c r="AE53" s="98"/>
      <c r="AF53" s="108">
        <v>4</v>
      </c>
      <c r="AG53" s="99"/>
      <c r="AH53" s="97"/>
      <c r="AI53" s="97"/>
      <c r="AJ53" s="98"/>
      <c r="AK53" s="108"/>
    </row>
    <row r="54" spans="1:37" ht="24" customHeight="1">
      <c r="B54" s="290"/>
      <c r="C54" s="292"/>
      <c r="D54" s="293"/>
      <c r="E54" s="105"/>
      <c r="F54" s="268"/>
      <c r="G54" s="91">
        <v>4</v>
      </c>
      <c r="H54" s="297" t="s">
        <v>79</v>
      </c>
      <c r="I54" s="297"/>
      <c r="J54" s="297"/>
      <c r="K54" s="297"/>
      <c r="L54" s="228">
        <f>SUM(R54,W54,AB54,AG54)*7</f>
        <v>7</v>
      </c>
      <c r="M54" s="228">
        <f t="shared" si="11"/>
        <v>0</v>
      </c>
      <c r="N54" s="228">
        <f t="shared" si="11"/>
        <v>0</v>
      </c>
      <c r="O54" s="228">
        <f t="shared" si="11"/>
        <v>7</v>
      </c>
      <c r="P54" s="228">
        <f>SUM(L54:O54)</f>
        <v>14</v>
      </c>
      <c r="Q54" s="48">
        <f>SUMIF($R$7:$AK$7,Q$7,$R54:$AK54)</f>
        <v>2</v>
      </c>
      <c r="R54" s="100"/>
      <c r="S54" s="101"/>
      <c r="T54" s="101"/>
      <c r="U54" s="102"/>
      <c r="V54" s="109"/>
      <c r="W54" s="235"/>
      <c r="X54" s="236"/>
      <c r="Y54" s="236"/>
      <c r="Z54" s="237"/>
      <c r="AA54" s="238"/>
      <c r="AB54" s="239"/>
      <c r="AC54" s="236"/>
      <c r="AD54" s="236"/>
      <c r="AE54" s="237"/>
      <c r="AF54" s="238"/>
      <c r="AG54" s="239">
        <v>1</v>
      </c>
      <c r="AH54" s="236"/>
      <c r="AI54" s="236"/>
      <c r="AJ54" s="237">
        <v>1</v>
      </c>
      <c r="AK54" s="238">
        <v>2</v>
      </c>
    </row>
    <row r="55" spans="1:37" ht="24" customHeight="1">
      <c r="B55" s="290"/>
      <c r="C55" s="292"/>
      <c r="D55" s="293"/>
      <c r="E55" s="105"/>
      <c r="F55" s="266" t="s">
        <v>80</v>
      </c>
      <c r="G55" s="131">
        <v>1</v>
      </c>
      <c r="H55" s="297" t="s">
        <v>86</v>
      </c>
      <c r="I55" s="297"/>
      <c r="J55" s="297"/>
      <c r="K55" s="297"/>
      <c r="L55" s="226">
        <f t="shared" ref="L55:L62" si="12">SUM(R55,W55,AB55,AG55)*7</f>
        <v>0</v>
      </c>
      <c r="M55" s="226">
        <f t="shared" ref="M55:M62" si="13">SUM(S55,X55,AC55,AH55)*7</f>
        <v>0</v>
      </c>
      <c r="N55" s="226">
        <f t="shared" ref="N55:N62" si="14">SUM(T55,Y55,AD55,AI55)*7</f>
        <v>0</v>
      </c>
      <c r="O55" s="226">
        <f t="shared" ref="O55:O62" si="15">SUM(U55,Z55,AE55,AJ55)*7</f>
        <v>0</v>
      </c>
      <c r="P55" s="226">
        <f t="shared" ref="P55:P62" si="16">SUM(L55:O55)</f>
        <v>0</v>
      </c>
      <c r="Q55" s="232">
        <f t="shared" ref="Q55:Q62" si="17">SUMIF($R$7:$AK$7,Q$7,$R55:$AK55)</f>
        <v>0</v>
      </c>
      <c r="R55" s="202"/>
      <c r="S55" s="203"/>
      <c r="T55" s="203"/>
      <c r="U55" s="204"/>
      <c r="V55" s="205"/>
      <c r="W55" s="240"/>
      <c r="X55" s="203"/>
      <c r="Y55" s="203"/>
      <c r="Z55" s="204"/>
      <c r="AA55" s="205"/>
      <c r="AB55" s="202"/>
      <c r="AC55" s="203"/>
      <c r="AD55" s="203"/>
      <c r="AE55" s="204"/>
      <c r="AF55" s="205"/>
      <c r="AG55" s="202"/>
      <c r="AH55" s="203"/>
      <c r="AI55" s="203"/>
      <c r="AJ55" s="204"/>
      <c r="AK55" s="205"/>
    </row>
    <row r="56" spans="1:37" ht="24" customHeight="1">
      <c r="B56" s="290"/>
      <c r="C56" s="292"/>
      <c r="D56" s="293"/>
      <c r="E56" s="105"/>
      <c r="F56" s="267"/>
      <c r="G56" s="91">
        <v>2</v>
      </c>
      <c r="H56" s="297" t="s">
        <v>81</v>
      </c>
      <c r="I56" s="297"/>
      <c r="J56" s="297"/>
      <c r="K56" s="297"/>
      <c r="L56" s="23">
        <f t="shared" si="12"/>
        <v>0</v>
      </c>
      <c r="M56" s="23">
        <f t="shared" si="13"/>
        <v>0</v>
      </c>
      <c r="N56" s="23">
        <f t="shared" si="14"/>
        <v>0</v>
      </c>
      <c r="O56" s="23">
        <f t="shared" si="15"/>
        <v>0</v>
      </c>
      <c r="P56" s="23">
        <f t="shared" si="16"/>
        <v>0</v>
      </c>
      <c r="Q56" s="13">
        <f t="shared" si="17"/>
        <v>0</v>
      </c>
      <c r="R56" s="206"/>
      <c r="S56" s="207"/>
      <c r="T56" s="207"/>
      <c r="U56" s="208"/>
      <c r="V56" s="209"/>
      <c r="W56" s="96"/>
      <c r="X56" s="97"/>
      <c r="Y56" s="97"/>
      <c r="Z56" s="98"/>
      <c r="AA56" s="108"/>
      <c r="AB56" s="99"/>
      <c r="AC56" s="97"/>
      <c r="AD56" s="97"/>
      <c r="AE56" s="98"/>
      <c r="AF56" s="108"/>
      <c r="AG56" s="99"/>
      <c r="AH56" s="97"/>
      <c r="AI56" s="97"/>
      <c r="AJ56" s="98"/>
      <c r="AK56" s="108"/>
    </row>
    <row r="57" spans="1:37" ht="24" customHeight="1">
      <c r="B57" s="290"/>
      <c r="C57" s="292"/>
      <c r="D57" s="293"/>
      <c r="E57" s="105"/>
      <c r="F57" s="267"/>
      <c r="G57" s="91">
        <v>3</v>
      </c>
      <c r="H57" s="297" t="s">
        <v>82</v>
      </c>
      <c r="I57" s="297"/>
      <c r="J57" s="297"/>
      <c r="K57" s="297"/>
      <c r="L57" s="23">
        <f t="shared" si="12"/>
        <v>0</v>
      </c>
      <c r="M57" s="23">
        <f t="shared" si="13"/>
        <v>0</v>
      </c>
      <c r="N57" s="23">
        <f t="shared" si="14"/>
        <v>0</v>
      </c>
      <c r="O57" s="23">
        <f t="shared" si="15"/>
        <v>0</v>
      </c>
      <c r="P57" s="23">
        <f t="shared" si="16"/>
        <v>0</v>
      </c>
      <c r="Q57" s="13">
        <f t="shared" si="17"/>
        <v>0</v>
      </c>
      <c r="R57" s="206"/>
      <c r="S57" s="207"/>
      <c r="T57" s="207"/>
      <c r="U57" s="208"/>
      <c r="V57" s="209"/>
      <c r="W57" s="96"/>
      <c r="X57" s="97"/>
      <c r="Y57" s="97"/>
      <c r="Z57" s="98"/>
      <c r="AA57" s="108"/>
      <c r="AB57" s="99"/>
      <c r="AC57" s="97"/>
      <c r="AD57" s="97"/>
      <c r="AE57" s="98"/>
      <c r="AF57" s="108"/>
      <c r="AG57" s="99"/>
      <c r="AH57" s="97"/>
      <c r="AI57" s="97"/>
      <c r="AJ57" s="98"/>
      <c r="AK57" s="108"/>
    </row>
    <row r="58" spans="1:37" ht="24" customHeight="1">
      <c r="B58" s="290"/>
      <c r="C58" s="292"/>
      <c r="D58" s="293"/>
      <c r="E58" s="105"/>
      <c r="F58" s="268"/>
      <c r="G58" s="91">
        <v>4</v>
      </c>
      <c r="H58" s="298" t="s">
        <v>83</v>
      </c>
      <c r="I58" s="298"/>
      <c r="J58" s="298"/>
      <c r="K58" s="298"/>
      <c r="L58" s="228">
        <f t="shared" si="12"/>
        <v>0</v>
      </c>
      <c r="M58" s="228">
        <f t="shared" si="13"/>
        <v>0</v>
      </c>
      <c r="N58" s="228">
        <f t="shared" si="14"/>
        <v>0</v>
      </c>
      <c r="O58" s="228">
        <f t="shared" si="15"/>
        <v>0</v>
      </c>
      <c r="P58" s="228">
        <f t="shared" si="16"/>
        <v>0</v>
      </c>
      <c r="Q58" s="48">
        <f t="shared" si="17"/>
        <v>0</v>
      </c>
      <c r="R58" s="100"/>
      <c r="S58" s="101"/>
      <c r="T58" s="101"/>
      <c r="U58" s="102"/>
      <c r="V58" s="109"/>
      <c r="W58" s="235"/>
      <c r="X58" s="236"/>
      <c r="Y58" s="236"/>
      <c r="Z58" s="237"/>
      <c r="AA58" s="238"/>
      <c r="AB58" s="239"/>
      <c r="AC58" s="236"/>
      <c r="AD58" s="236"/>
      <c r="AE58" s="237"/>
      <c r="AF58" s="238"/>
      <c r="AG58" s="239"/>
      <c r="AH58" s="236"/>
      <c r="AI58" s="236"/>
      <c r="AJ58" s="237"/>
      <c r="AK58" s="238"/>
    </row>
    <row r="59" spans="1:37" ht="24" customHeight="1">
      <c r="B59" s="290"/>
      <c r="C59" s="292"/>
      <c r="D59" s="293"/>
      <c r="E59" s="105"/>
      <c r="F59" s="266" t="s">
        <v>88</v>
      </c>
      <c r="G59" s="131">
        <v>1</v>
      </c>
      <c r="H59" s="298" t="s">
        <v>87</v>
      </c>
      <c r="I59" s="298"/>
      <c r="J59" s="298"/>
      <c r="K59" s="298"/>
      <c r="L59" s="23">
        <f t="shared" si="12"/>
        <v>0</v>
      </c>
      <c r="M59" s="23">
        <f t="shared" si="13"/>
        <v>0</v>
      </c>
      <c r="N59" s="23">
        <f t="shared" si="14"/>
        <v>0</v>
      </c>
      <c r="O59" s="23">
        <f t="shared" si="15"/>
        <v>0</v>
      </c>
      <c r="P59" s="23">
        <f t="shared" si="16"/>
        <v>0</v>
      </c>
      <c r="Q59" s="39">
        <f t="shared" si="17"/>
        <v>0</v>
      </c>
      <c r="R59" s="99"/>
      <c r="S59" s="97"/>
      <c r="T59" s="97"/>
      <c r="U59" s="98"/>
      <c r="V59" s="108"/>
      <c r="W59" s="96"/>
      <c r="X59" s="97"/>
      <c r="Y59" s="97"/>
      <c r="Z59" s="98"/>
      <c r="AA59" s="108"/>
      <c r="AB59" s="99"/>
      <c r="AC59" s="97"/>
      <c r="AD59" s="97"/>
      <c r="AE59" s="98"/>
      <c r="AF59" s="108"/>
      <c r="AG59" s="99"/>
      <c r="AH59" s="97"/>
      <c r="AI59" s="97"/>
      <c r="AJ59" s="98"/>
      <c r="AK59" s="108"/>
    </row>
    <row r="60" spans="1:37" ht="24" customHeight="1">
      <c r="B60" s="290"/>
      <c r="C60" s="292"/>
      <c r="D60" s="293"/>
      <c r="E60" s="105"/>
      <c r="F60" s="267"/>
      <c r="G60" s="91">
        <v>2</v>
      </c>
      <c r="H60" s="297" t="s">
        <v>98</v>
      </c>
      <c r="I60" s="297"/>
      <c r="J60" s="297"/>
      <c r="K60" s="297"/>
      <c r="L60" s="23">
        <f t="shared" si="12"/>
        <v>0</v>
      </c>
      <c r="M60" s="23">
        <f t="shared" si="13"/>
        <v>0</v>
      </c>
      <c r="N60" s="23">
        <f t="shared" si="14"/>
        <v>0</v>
      </c>
      <c r="O60" s="23">
        <f t="shared" si="15"/>
        <v>0</v>
      </c>
      <c r="P60" s="23">
        <f t="shared" si="16"/>
        <v>0</v>
      </c>
      <c r="Q60" s="13">
        <f t="shared" si="17"/>
        <v>0</v>
      </c>
      <c r="R60" s="206"/>
      <c r="S60" s="207"/>
      <c r="T60" s="207"/>
      <c r="U60" s="208"/>
      <c r="V60" s="209"/>
      <c r="W60" s="96"/>
      <c r="X60" s="97"/>
      <c r="Y60" s="97"/>
      <c r="Z60" s="98"/>
      <c r="AA60" s="108"/>
      <c r="AB60" s="99"/>
      <c r="AC60" s="97"/>
      <c r="AD60" s="97"/>
      <c r="AE60" s="98"/>
      <c r="AF60" s="108"/>
      <c r="AG60" s="99"/>
      <c r="AH60" s="97"/>
      <c r="AI60" s="97"/>
      <c r="AJ60" s="98"/>
      <c r="AK60" s="108"/>
    </row>
    <row r="61" spans="1:37" ht="24" customHeight="1">
      <c r="B61" s="290"/>
      <c r="C61" s="292"/>
      <c r="D61" s="293"/>
      <c r="E61" s="105"/>
      <c r="F61" s="267"/>
      <c r="G61" s="91">
        <v>3</v>
      </c>
      <c r="H61" s="297" t="s">
        <v>99</v>
      </c>
      <c r="I61" s="297"/>
      <c r="J61" s="297"/>
      <c r="K61" s="297"/>
      <c r="L61" s="23">
        <f t="shared" si="12"/>
        <v>0</v>
      </c>
      <c r="M61" s="23">
        <f t="shared" si="13"/>
        <v>0</v>
      </c>
      <c r="N61" s="23">
        <f t="shared" si="14"/>
        <v>0</v>
      </c>
      <c r="O61" s="23">
        <f t="shared" si="15"/>
        <v>0</v>
      </c>
      <c r="P61" s="23">
        <f t="shared" si="16"/>
        <v>0</v>
      </c>
      <c r="Q61" s="13">
        <f t="shared" si="17"/>
        <v>0</v>
      </c>
      <c r="R61" s="206"/>
      <c r="S61" s="207"/>
      <c r="T61" s="207"/>
      <c r="U61" s="208"/>
      <c r="V61" s="209"/>
      <c r="W61" s="96"/>
      <c r="X61" s="97"/>
      <c r="Y61" s="97"/>
      <c r="Z61" s="98"/>
      <c r="AA61" s="108"/>
      <c r="AB61" s="99"/>
      <c r="AC61" s="97"/>
      <c r="AD61" s="97"/>
      <c r="AE61" s="98"/>
      <c r="AF61" s="108"/>
      <c r="AG61" s="99"/>
      <c r="AH61" s="97"/>
      <c r="AI61" s="97"/>
      <c r="AJ61" s="98"/>
      <c r="AK61" s="108"/>
    </row>
    <row r="62" spans="1:37" ht="24" customHeight="1">
      <c r="B62" s="290"/>
      <c r="C62" s="292"/>
      <c r="D62" s="293"/>
      <c r="E62" s="105"/>
      <c r="F62" s="268"/>
      <c r="G62" s="91">
        <v>4</v>
      </c>
      <c r="H62" s="297" t="s">
        <v>84</v>
      </c>
      <c r="I62" s="297"/>
      <c r="J62" s="297"/>
      <c r="K62" s="297"/>
      <c r="L62" s="23">
        <f t="shared" si="12"/>
        <v>0</v>
      </c>
      <c r="M62" s="23">
        <f t="shared" si="13"/>
        <v>0</v>
      </c>
      <c r="N62" s="23">
        <f t="shared" si="14"/>
        <v>0</v>
      </c>
      <c r="O62" s="23">
        <f t="shared" si="15"/>
        <v>0</v>
      </c>
      <c r="P62" s="23">
        <f t="shared" si="16"/>
        <v>0</v>
      </c>
      <c r="Q62" s="13">
        <f t="shared" si="17"/>
        <v>0</v>
      </c>
      <c r="R62" s="100"/>
      <c r="S62" s="101"/>
      <c r="T62" s="101"/>
      <c r="U62" s="102"/>
      <c r="V62" s="109"/>
      <c r="W62" s="96"/>
      <c r="X62" s="97"/>
      <c r="Y62" s="97"/>
      <c r="Z62" s="98"/>
      <c r="AA62" s="108"/>
      <c r="AB62" s="99"/>
      <c r="AC62" s="97"/>
      <c r="AD62" s="97"/>
      <c r="AE62" s="98"/>
      <c r="AF62" s="108"/>
      <c r="AG62" s="99"/>
      <c r="AH62" s="97"/>
      <c r="AI62" s="97"/>
      <c r="AJ62" s="98"/>
      <c r="AK62" s="108"/>
    </row>
    <row r="63" spans="1:37" ht="3.75" customHeight="1">
      <c r="B63" s="290"/>
      <c r="C63" s="292"/>
      <c r="D63" s="293"/>
      <c r="E63" s="164"/>
      <c r="F63" s="154"/>
      <c r="G63" s="116"/>
      <c r="H63" s="154"/>
      <c r="I63" s="154"/>
      <c r="J63" s="154"/>
      <c r="K63" s="154"/>
      <c r="L63" s="115"/>
      <c r="M63" s="115"/>
      <c r="N63" s="115"/>
      <c r="O63" s="115"/>
      <c r="P63" s="115"/>
      <c r="Q63" s="94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</row>
    <row r="64" spans="1:37" ht="48" customHeight="1">
      <c r="B64" s="290"/>
      <c r="C64" s="292"/>
      <c r="D64" s="293"/>
      <c r="E64" s="107"/>
      <c r="F64" s="186" t="s">
        <v>28</v>
      </c>
      <c r="G64" s="192">
        <v>1</v>
      </c>
      <c r="H64" s="195" t="s">
        <v>29</v>
      </c>
      <c r="I64" s="196"/>
      <c r="J64" s="196"/>
      <c r="K64" s="197"/>
      <c r="L64" s="185">
        <f>tyg*SUMIF($R$7:$AF$7,L$7,$R64:$AK64)</f>
        <v>0</v>
      </c>
      <c r="M64" s="198">
        <f>tyg*SUMIF($R$7:$AF$7,M$7,$R64:$AK64)</f>
        <v>0</v>
      </c>
      <c r="N64" s="198">
        <f>tyg*SUMIF($R$7:$AF$7,N$7,$R64:$AK64)</f>
        <v>0</v>
      </c>
      <c r="O64" s="199">
        <f>SUM(AE64:AJ64)*7</f>
        <v>28</v>
      </c>
      <c r="P64" s="193">
        <f>+SUM(L64:O64)</f>
        <v>28</v>
      </c>
      <c r="Q64" s="189">
        <f>SUMIF($R$7:$AK$7,Q$7,$R64:$AK64)</f>
        <v>20</v>
      </c>
      <c r="R64" s="194"/>
      <c r="S64" s="187"/>
      <c r="T64" s="187"/>
      <c r="U64" s="188"/>
      <c r="V64" s="189"/>
      <c r="W64" s="190"/>
      <c r="X64" s="191"/>
      <c r="Y64" s="191"/>
      <c r="AA64" s="189"/>
      <c r="AB64" s="190"/>
      <c r="AC64" s="191"/>
      <c r="AD64" s="191"/>
      <c r="AE64" s="188">
        <v>1</v>
      </c>
      <c r="AF64" s="189"/>
      <c r="AG64" s="190"/>
      <c r="AH64" s="191"/>
      <c r="AI64" s="191"/>
      <c r="AJ64" s="243">
        <v>3</v>
      </c>
      <c r="AK64" s="189">
        <v>20</v>
      </c>
    </row>
    <row r="65" spans="1:37" ht="4.5" customHeight="1">
      <c r="B65" s="156"/>
      <c r="C65" s="156"/>
      <c r="D65" s="157"/>
      <c r="E65" s="157"/>
      <c r="F65" s="158"/>
      <c r="G65" s="158"/>
      <c r="H65" s="158"/>
      <c r="I65" s="158"/>
      <c r="J65" s="158"/>
      <c r="K65" s="158"/>
      <c r="L65" s="115"/>
      <c r="M65" s="115"/>
      <c r="N65" s="115"/>
      <c r="O65" s="115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</row>
    <row r="66" spans="1:37" ht="24.95" customHeight="1">
      <c r="A66" s="159"/>
      <c r="B66" s="249" t="s">
        <v>93</v>
      </c>
      <c r="C66" s="250"/>
      <c r="D66" s="250"/>
      <c r="E66" s="250"/>
      <c r="F66" s="250"/>
      <c r="G66" s="250"/>
      <c r="H66" s="250"/>
      <c r="I66" s="250"/>
      <c r="J66" s="250"/>
      <c r="K66" s="251"/>
      <c r="L66" s="62">
        <f>L8+L16+L49+SUM(L64:L64)</f>
        <v>273</v>
      </c>
      <c r="M66" s="155">
        <f>M8+M16+M49+SUM(M64:M64)</f>
        <v>70</v>
      </c>
      <c r="N66" s="155">
        <f>N8+N16+N49+SUM(N64:N64)</f>
        <v>119</v>
      </c>
      <c r="O66" s="155">
        <f>O8+O16+O49+O64</f>
        <v>112</v>
      </c>
      <c r="P66" s="284">
        <f>SUM(P49,P16,P8)+P64</f>
        <v>574</v>
      </c>
      <c r="Q66" s="280">
        <f>Q8+Q16+Q49+SUM(Q64:Q64)</f>
        <v>90</v>
      </c>
      <c r="R66" s="155">
        <f>(R8+R16+R49+SUM(R64:R64))</f>
        <v>13</v>
      </c>
      <c r="S66" s="155">
        <f>(S8+S16+S49+SUM(S64:S64))</f>
        <v>3</v>
      </c>
      <c r="T66" s="155">
        <f>(T8+T16+T49+SUM(T64:T64))</f>
        <v>9</v>
      </c>
      <c r="U66" s="155">
        <f>(U8+U16+U49+SUM(U64:U64))</f>
        <v>0</v>
      </c>
      <c r="V66" s="272">
        <f>V8+V16+V49+SUM(V64:V64)</f>
        <v>20</v>
      </c>
      <c r="W66" s="155">
        <f>(W8+W16+W49+SUM(W64:W64))</f>
        <v>13</v>
      </c>
      <c r="X66" s="155">
        <f>(X8+X16+X49+SUM(X64:X64))</f>
        <v>5</v>
      </c>
      <c r="Y66" s="155">
        <f>(Y8+Y16+Y49+SUM(Y64:Y64))</f>
        <v>4</v>
      </c>
      <c r="Z66" s="155">
        <f>(Z8+Z16+Z49+SUM(Z64:Z64))</f>
        <v>4</v>
      </c>
      <c r="AA66" s="272">
        <f>AA8+AA16+AA49+SUM(AF64:AF64)</f>
        <v>24.5</v>
      </c>
      <c r="AB66" s="155">
        <f>(AB8+AB16+AB49+SUM(AB64:AB64))</f>
        <v>11</v>
      </c>
      <c r="AC66" s="155">
        <f>(AC8+AC16+AC49+SUM(AC64:AC64))</f>
        <v>2</v>
      </c>
      <c r="AD66" s="155">
        <f>(AD8+AD16+AD49+SUM(AD64:AD64))</f>
        <v>4</v>
      </c>
      <c r="AE66" s="155">
        <f>(AE8+AE16+AE49+SUM(AE64:AE64))</f>
        <v>7</v>
      </c>
      <c r="AF66" s="272">
        <f>AF8+AF16+AF49+SUM(AF64)</f>
        <v>21.5</v>
      </c>
      <c r="AG66" s="155">
        <f>(AG8+AG16+AG49+SUM(AG64))</f>
        <v>2</v>
      </c>
      <c r="AH66" s="155">
        <f>(AH8+AH16+AH49+SUM(AH64))</f>
        <v>0</v>
      </c>
      <c r="AI66" s="155">
        <f>(AI8+AI16+AI49+SUM(AI64))</f>
        <v>0</v>
      </c>
      <c r="AJ66" s="155">
        <f>(AJ8+AJ16+AJ49+SUM(AJ64))</f>
        <v>5</v>
      </c>
      <c r="AK66" s="272">
        <f>AK8+AK16+AK49+SUM(AK64:AK64)</f>
        <v>24</v>
      </c>
    </row>
    <row r="67" spans="1:37" ht="24.95" customHeight="1">
      <c r="A67" s="159"/>
      <c r="B67" s="252" t="s">
        <v>94</v>
      </c>
      <c r="C67" s="253"/>
      <c r="D67" s="253"/>
      <c r="E67" s="253"/>
      <c r="F67" s="253"/>
      <c r="G67" s="253"/>
      <c r="H67" s="253"/>
      <c r="I67" s="253"/>
      <c r="J67" s="253"/>
      <c r="K67" s="254"/>
      <c r="L67" s="282" t="s">
        <v>73</v>
      </c>
      <c r="M67" s="283"/>
      <c r="N67" s="283"/>
      <c r="O67" s="283"/>
      <c r="P67" s="285"/>
      <c r="Q67" s="281"/>
      <c r="R67" s="274">
        <f>SUM(R66:U66)</f>
        <v>25</v>
      </c>
      <c r="S67" s="275"/>
      <c r="T67" s="275"/>
      <c r="U67" s="276"/>
      <c r="V67" s="273"/>
      <c r="W67" s="274">
        <f>SUM(W66:Z66)</f>
        <v>26</v>
      </c>
      <c r="X67" s="275"/>
      <c r="Y67" s="275"/>
      <c r="Z67" s="276"/>
      <c r="AA67" s="273"/>
      <c r="AB67" s="274">
        <f>SUM(AB66:AE66)</f>
        <v>24</v>
      </c>
      <c r="AC67" s="275"/>
      <c r="AD67" s="275"/>
      <c r="AE67" s="276"/>
      <c r="AF67" s="273"/>
      <c r="AG67" s="274">
        <f>SUM(AG66:AJ66)</f>
        <v>7</v>
      </c>
      <c r="AH67" s="275"/>
      <c r="AI67" s="275"/>
      <c r="AJ67" s="276"/>
      <c r="AK67" s="273"/>
    </row>
    <row r="68" spans="1:37" ht="24.95" customHeight="1">
      <c r="A68" s="159"/>
      <c r="B68" s="244" t="s">
        <v>95</v>
      </c>
      <c r="C68" s="245"/>
      <c r="D68" s="245"/>
      <c r="E68" s="245"/>
      <c r="F68" s="245"/>
      <c r="G68" s="245"/>
      <c r="H68" s="245"/>
      <c r="I68" s="245"/>
      <c r="J68" s="245"/>
      <c r="K68" s="246"/>
      <c r="L68" s="34"/>
      <c r="M68" s="25"/>
      <c r="N68" s="25"/>
      <c r="O68" s="25"/>
      <c r="P68" s="25"/>
      <c r="Q68" s="25"/>
      <c r="R68" s="28">
        <v>4</v>
      </c>
      <c r="S68" s="34" t="s">
        <v>24</v>
      </c>
      <c r="T68" s="25"/>
      <c r="U68" s="25"/>
      <c r="V68" s="25"/>
      <c r="W68" s="28">
        <v>3</v>
      </c>
      <c r="X68" s="34" t="s">
        <v>24</v>
      </c>
      <c r="Y68" s="25"/>
      <c r="Z68" s="25"/>
      <c r="AA68" s="25"/>
      <c r="AB68" s="28">
        <v>1</v>
      </c>
      <c r="AC68" s="34" t="s">
        <v>24</v>
      </c>
      <c r="AD68" s="25"/>
      <c r="AE68" s="25"/>
      <c r="AF68" s="25"/>
      <c r="AG68" s="28">
        <v>1</v>
      </c>
      <c r="AH68" s="34" t="s">
        <v>24</v>
      </c>
      <c r="AI68" s="25"/>
      <c r="AJ68" s="25"/>
      <c r="AK68" s="25"/>
    </row>
    <row r="69" spans="1:37" ht="20.100000000000001" customHeight="1">
      <c r="F69" s="5"/>
      <c r="G69" s="5"/>
      <c r="H69" s="5"/>
      <c r="I69" s="5"/>
      <c r="J69" s="5"/>
      <c r="K69" s="92"/>
      <c r="L69" s="29">
        <f>L66/P66*100</f>
        <v>47.560975609756099</v>
      </c>
      <c r="M69" s="29">
        <f>M66/P66*100</f>
        <v>12.195121951219512</v>
      </c>
      <c r="N69" s="30">
        <f>N66/P66*100</f>
        <v>20.73170731707317</v>
      </c>
      <c r="O69" s="30">
        <f>O66/P66*100</f>
        <v>19.512195121951219</v>
      </c>
      <c r="P69" s="31">
        <f>SUM(L69:O69)</f>
        <v>100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</row>
    <row r="70" spans="1:37" ht="18">
      <c r="A70" s="1"/>
      <c r="B70" s="1"/>
      <c r="C70" s="1"/>
      <c r="D70" s="1"/>
      <c r="E70" s="1"/>
      <c r="F70" s="5"/>
      <c r="G70" s="5"/>
      <c r="H70" s="5"/>
      <c r="I70" s="5"/>
      <c r="J70" s="5"/>
      <c r="K70" s="5"/>
      <c r="L70" s="288"/>
      <c r="M70" s="288"/>
      <c r="N70" s="288"/>
      <c r="O70" s="288"/>
      <c r="P70" s="288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1:37" ht="20.100000000000001" customHeight="1">
      <c r="A71" s="1"/>
      <c r="B71" s="1"/>
      <c r="C71" s="1"/>
      <c r="D71" s="1"/>
      <c r="E71" s="1"/>
      <c r="F71" s="221" t="s">
        <v>92</v>
      </c>
      <c r="G71" s="5"/>
      <c r="H71" s="5"/>
      <c r="I71" s="5"/>
      <c r="J71" s="5"/>
      <c r="K71" s="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1:37" ht="20.100000000000001" customHeight="1">
      <c r="A72" s="1"/>
      <c r="B72" s="1"/>
      <c r="C72" s="1"/>
      <c r="D72" s="1"/>
      <c r="E72" s="1"/>
      <c r="F72" s="220" t="s">
        <v>89</v>
      </c>
      <c r="G72" s="215"/>
      <c r="H72" s="215"/>
      <c r="I72" s="215"/>
      <c r="J72" s="215"/>
      <c r="K72" s="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1:37" ht="20.100000000000001" customHeight="1">
      <c r="A73" s="1"/>
      <c r="B73" s="1"/>
      <c r="C73" s="1"/>
      <c r="D73" s="1"/>
      <c r="E73" s="1"/>
      <c r="F73" s="218" t="s">
        <v>90</v>
      </c>
      <c r="G73" s="216"/>
      <c r="H73" s="216"/>
      <c r="I73" s="216"/>
      <c r="J73" s="216"/>
      <c r="K73" s="19"/>
      <c r="L73" s="24"/>
      <c r="M73" s="24"/>
      <c r="N73" s="24"/>
      <c r="O73" s="24"/>
      <c r="P73" s="24"/>
      <c r="Q73" s="24"/>
      <c r="R73" s="24"/>
      <c r="S73" s="24"/>
      <c r="T73" s="277"/>
      <c r="U73" s="277"/>
      <c r="V73" s="277"/>
      <c r="W73" s="277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1:37" ht="20.100000000000001" customHeight="1">
      <c r="A74" s="1"/>
      <c r="B74" s="1"/>
      <c r="C74" s="1"/>
      <c r="D74" s="1"/>
      <c r="E74" s="1"/>
      <c r="F74" s="219" t="s">
        <v>91</v>
      </c>
      <c r="G74" s="217"/>
      <c r="H74" s="217"/>
      <c r="I74" s="217"/>
      <c r="J74" s="217"/>
      <c r="K74" s="20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1:37">
      <c r="F75" s="214"/>
    </row>
  </sheetData>
  <mergeCells count="93">
    <mergeCell ref="J31:K31"/>
    <mergeCell ref="H59:K59"/>
    <mergeCell ref="H60:K60"/>
    <mergeCell ref="H61:K61"/>
    <mergeCell ref="H62:K62"/>
    <mergeCell ref="G33:H35"/>
    <mergeCell ref="J36:K36"/>
    <mergeCell ref="J40:K40"/>
    <mergeCell ref="H55:K55"/>
    <mergeCell ref="H56:K56"/>
    <mergeCell ref="J26:K26"/>
    <mergeCell ref="J27:K27"/>
    <mergeCell ref="H12:K12"/>
    <mergeCell ref="F22:F28"/>
    <mergeCell ref="D22:D29"/>
    <mergeCell ref="G20:H21"/>
    <mergeCell ref="J28:K28"/>
    <mergeCell ref="B6:D7"/>
    <mergeCell ref="F18:F20"/>
    <mergeCell ref="F8:K8"/>
    <mergeCell ref="F16:K16"/>
    <mergeCell ref="E6:E7"/>
    <mergeCell ref="H14:K14"/>
    <mergeCell ref="G18:H19"/>
    <mergeCell ref="J20:K20"/>
    <mergeCell ref="F6:K7"/>
    <mergeCell ref="B10:B14"/>
    <mergeCell ref="D10:D14"/>
    <mergeCell ref="H11:K11"/>
    <mergeCell ref="H10:K10"/>
    <mergeCell ref="F9:K9"/>
    <mergeCell ref="F10:F14"/>
    <mergeCell ref="D18:D21"/>
    <mergeCell ref="J37:K37"/>
    <mergeCell ref="G39:H41"/>
    <mergeCell ref="J39:K39"/>
    <mergeCell ref="H57:K57"/>
    <mergeCell ref="H58:K58"/>
    <mergeCell ref="J43:K43"/>
    <mergeCell ref="H51:K51"/>
    <mergeCell ref="H52:K52"/>
    <mergeCell ref="H53:K53"/>
    <mergeCell ref="H54:K54"/>
    <mergeCell ref="D51:D64"/>
    <mergeCell ref="D42:D47"/>
    <mergeCell ref="F49:K49"/>
    <mergeCell ref="J42:K42"/>
    <mergeCell ref="J45:K45"/>
    <mergeCell ref="F51:F54"/>
    <mergeCell ref="T73:W73"/>
    <mergeCell ref="H13:K13"/>
    <mergeCell ref="G42:H44"/>
    <mergeCell ref="G45:H47"/>
    <mergeCell ref="Q66:Q67"/>
    <mergeCell ref="L67:O67"/>
    <mergeCell ref="P66:P67"/>
    <mergeCell ref="J18:K18"/>
    <mergeCell ref="J33:K33"/>
    <mergeCell ref="J23:K23"/>
    <mergeCell ref="G22:H25"/>
    <mergeCell ref="J30:K30"/>
    <mergeCell ref="L70:P70"/>
    <mergeCell ref="R67:U67"/>
    <mergeCell ref="J22:K22"/>
    <mergeCell ref="J24:K24"/>
    <mergeCell ref="AG6:AK6"/>
    <mergeCell ref="AK66:AK67"/>
    <mergeCell ref="AG67:AJ67"/>
    <mergeCell ref="L6:Q6"/>
    <mergeCell ref="AB6:AF6"/>
    <mergeCell ref="AB67:AE67"/>
    <mergeCell ref="AF66:AF67"/>
    <mergeCell ref="V66:V67"/>
    <mergeCell ref="W67:Z67"/>
    <mergeCell ref="AA66:AA67"/>
    <mergeCell ref="W6:AA6"/>
    <mergeCell ref="R6:V6"/>
    <mergeCell ref="B68:K68"/>
    <mergeCell ref="B18:B47"/>
    <mergeCell ref="B66:K66"/>
    <mergeCell ref="B67:K67"/>
    <mergeCell ref="G30:H32"/>
    <mergeCell ref="J34:K34"/>
    <mergeCell ref="G26:H29"/>
    <mergeCell ref="G36:H38"/>
    <mergeCell ref="F30:F34"/>
    <mergeCell ref="D36:D41"/>
    <mergeCell ref="F55:F58"/>
    <mergeCell ref="F59:F62"/>
    <mergeCell ref="B49:B64"/>
    <mergeCell ref="C50:C64"/>
    <mergeCell ref="F42:F46"/>
    <mergeCell ref="F36:F40"/>
  </mergeCells>
  <phoneticPr fontId="0" type="noConversion"/>
  <conditionalFormatting sqref="W68 R68">
    <cfRule type="cellIs" dxfId="6" priority="19" stopIfTrue="1" operator="greaterThan">
      <formula>egz_s</formula>
    </cfRule>
    <cfRule type="cellIs" dxfId="5" priority="20" stopIfTrue="1" operator="greaterThan">
      <formula>egz_r-W$68</formula>
    </cfRule>
  </conditionalFormatting>
  <conditionalFormatting sqref="R67 W67 AB67 AG67">
    <cfRule type="cellIs" dxfId="4" priority="21" stopIfTrue="1" operator="greaterThan">
      <formula>max_t</formula>
    </cfRule>
  </conditionalFormatting>
  <conditionalFormatting sqref="V66 AA66 AF66 AK66">
    <cfRule type="cellIs" dxfId="3" priority="22" stopIfTrue="1" operator="notEqual">
      <formula>ECTS_s</formula>
    </cfRule>
  </conditionalFormatting>
  <conditionalFormatting sqref="P66:P67">
    <cfRule type="cellIs" dxfId="2" priority="23" stopIfTrue="1" operator="notBetween">
      <formula>min_st*tyg</formula>
      <formula>tyg*max_st</formula>
    </cfRule>
  </conditionalFormatting>
  <conditionalFormatting sqref="AB68 AG68">
    <cfRule type="cellIs" dxfId="1" priority="26" stopIfTrue="1" operator="greaterThan">
      <formula>egz_s</formula>
    </cfRule>
    <cfRule type="cellIs" dxfId="0" priority="27" stopIfTrue="1" operator="greaterThan">
      <formula>egz_r-#REF!</formula>
    </cfRule>
  </conditionalFormatting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W67 AG67 AB67 R67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AA66:AA67 R9:AK15 AA51:AA61 AK62 AF51:AF62 R17:AK48 W66:Z66 R64:Y64 AK65:AK67 AB64:AK64 AG65:AJ66 R65:AE65 AF65:AF67 AB66:AE66 R66:U66 V66:V67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3:C3"/>
  <sheetViews>
    <sheetView workbookViewId="0">
      <selection activeCell="B45" sqref="B45"/>
    </sheetView>
  </sheetViews>
  <sheetFormatPr defaultRowHeight="12.75"/>
  <sheetData>
    <row r="3" spans="2:3">
      <c r="B3" t="s">
        <v>12</v>
      </c>
      <c r="C3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Plan kierunku</vt:lpstr>
      <vt:lpstr>Arkusz2</vt:lpstr>
      <vt:lpstr>Arkusz1</vt:lpstr>
      <vt:lpstr>druk_kier</vt:lpstr>
      <vt:lpstr>druk_podst</vt:lpstr>
      <vt:lpstr>'Plan kierunku'!Obszar_wydruku</vt:lpstr>
      <vt:lpstr>'Plan kierunku'!Print_Area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Sławomir Nagnajewicz</cp:lastModifiedBy>
  <cp:lastPrinted>2013-01-04T12:59:34Z</cp:lastPrinted>
  <dcterms:created xsi:type="dcterms:W3CDTF">2002-04-29T07:10:53Z</dcterms:created>
  <dcterms:modified xsi:type="dcterms:W3CDTF">2014-01-23T09:05:35Z</dcterms:modified>
</cp:coreProperties>
</file>