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195" yWindow="285" windowWidth="20895" windowHeight="13740"/>
  </bookViews>
  <sheets>
    <sheet name="Plan kierunku" sheetId="1" r:id="rId1"/>
    <sheet name="Arkusz1" sheetId="9" r:id="rId2"/>
    <sheet name="Arkusz2" sheetId="10" r:id="rId3"/>
  </sheets>
  <definedNames>
    <definedName name="druk_kier">'Plan kierunku'!$D$1:$AX$100</definedName>
    <definedName name="druk_podst">'Plan kierunku'!$D$1:$AX$100</definedName>
    <definedName name="druk_spec">#REF!</definedName>
    <definedName name="_xlnm.Print_Area" localSheetId="0">'Plan kierunku'!$B$1:$BC$101</definedName>
    <definedName name="Print_Area" localSheetId="0">'Plan kierunku'!$D$1:$AX$104</definedName>
    <definedName name="tyg">Arkusz2!$C$3</definedName>
  </definedNames>
  <calcPr calcId="125725"/>
</workbook>
</file>

<file path=xl/calcChain.xml><?xml version="1.0" encoding="utf-8"?>
<calcChain xmlns="http://schemas.openxmlformats.org/spreadsheetml/2006/main">
  <c r="O45" i="1"/>
  <c r="M45"/>
  <c r="L45"/>
  <c r="O35"/>
  <c r="K45"/>
  <c r="J45"/>
  <c r="J44"/>
  <c r="M35"/>
  <c r="L35"/>
  <c r="K35"/>
  <c r="J35"/>
  <c r="O95"/>
  <c r="M95"/>
  <c r="L95"/>
  <c r="K95"/>
  <c r="J95"/>
  <c r="N95" l="1"/>
  <c r="N35"/>
  <c r="N45"/>
  <c r="J27"/>
  <c r="K27"/>
  <c r="L27"/>
  <c r="M27"/>
  <c r="O27"/>
  <c r="J41"/>
  <c r="K41"/>
  <c r="L41"/>
  <c r="M41"/>
  <c r="O41"/>
  <c r="J24"/>
  <c r="K24"/>
  <c r="L24"/>
  <c r="M24"/>
  <c r="O24"/>
  <c r="O96"/>
  <c r="M96"/>
  <c r="L96"/>
  <c r="K96"/>
  <c r="J96"/>
  <c r="O86"/>
  <c r="M86"/>
  <c r="L86"/>
  <c r="K86"/>
  <c r="J86"/>
  <c r="O85"/>
  <c r="M85"/>
  <c r="L85"/>
  <c r="K85"/>
  <c r="J85"/>
  <c r="O84"/>
  <c r="M84"/>
  <c r="L84"/>
  <c r="K84"/>
  <c r="J84"/>
  <c r="O80"/>
  <c r="M80"/>
  <c r="L80"/>
  <c r="K80"/>
  <c r="J80"/>
  <c r="O79"/>
  <c r="M79"/>
  <c r="L79"/>
  <c r="K79"/>
  <c r="J79"/>
  <c r="O78"/>
  <c r="M78"/>
  <c r="L78"/>
  <c r="K78"/>
  <c r="J78"/>
  <c r="O77"/>
  <c r="M77"/>
  <c r="L77"/>
  <c r="K77"/>
  <c r="J77"/>
  <c r="O76"/>
  <c r="M76"/>
  <c r="L76"/>
  <c r="K76"/>
  <c r="J76"/>
  <c r="O75"/>
  <c r="M75"/>
  <c r="L75"/>
  <c r="K75"/>
  <c r="J75"/>
  <c r="O74"/>
  <c r="M74"/>
  <c r="L74"/>
  <c r="K74"/>
  <c r="J74"/>
  <c r="O73"/>
  <c r="M73"/>
  <c r="L73"/>
  <c r="K73"/>
  <c r="J73"/>
  <c r="O72"/>
  <c r="M72"/>
  <c r="L72"/>
  <c r="K72"/>
  <c r="J72"/>
  <c r="O71"/>
  <c r="M71"/>
  <c r="L71"/>
  <c r="K71"/>
  <c r="J71"/>
  <c r="O70"/>
  <c r="M70"/>
  <c r="L70"/>
  <c r="K70"/>
  <c r="J70"/>
  <c r="O69"/>
  <c r="M69"/>
  <c r="L69"/>
  <c r="K69"/>
  <c r="J69"/>
  <c r="O68"/>
  <c r="M68"/>
  <c r="L68"/>
  <c r="K68"/>
  <c r="J68"/>
  <c r="O67"/>
  <c r="M67"/>
  <c r="L67"/>
  <c r="K67"/>
  <c r="J67"/>
  <c r="O66"/>
  <c r="M66"/>
  <c r="L66"/>
  <c r="K66"/>
  <c r="J66"/>
  <c r="O65"/>
  <c r="M65"/>
  <c r="L65"/>
  <c r="K65"/>
  <c r="J65"/>
  <c r="O64"/>
  <c r="M64"/>
  <c r="L64"/>
  <c r="K64"/>
  <c r="J64"/>
  <c r="O63"/>
  <c r="M63"/>
  <c r="L63"/>
  <c r="K63"/>
  <c r="J63"/>
  <c r="O62"/>
  <c r="M62"/>
  <c r="L62"/>
  <c r="K62"/>
  <c r="J62"/>
  <c r="O61"/>
  <c r="M61"/>
  <c r="L61"/>
  <c r="K61"/>
  <c r="J61"/>
  <c r="O57"/>
  <c r="M57"/>
  <c r="L57"/>
  <c r="K57"/>
  <c r="J57"/>
  <c r="O56"/>
  <c r="M56"/>
  <c r="L56"/>
  <c r="K56"/>
  <c r="J56"/>
  <c r="O55"/>
  <c r="M55"/>
  <c r="L55"/>
  <c r="K55"/>
  <c r="J55"/>
  <c r="O54"/>
  <c r="M54"/>
  <c r="L54"/>
  <c r="K54"/>
  <c r="J54"/>
  <c r="O53"/>
  <c r="M53"/>
  <c r="L53"/>
  <c r="K53"/>
  <c r="J53"/>
  <c r="O52"/>
  <c r="M52"/>
  <c r="L52"/>
  <c r="K52"/>
  <c r="J52"/>
  <c r="O51"/>
  <c r="M51"/>
  <c r="L51"/>
  <c r="K51"/>
  <c r="J51"/>
  <c r="O50"/>
  <c r="M50"/>
  <c r="L50"/>
  <c r="K50"/>
  <c r="J50"/>
  <c r="O49"/>
  <c r="M49"/>
  <c r="L49"/>
  <c r="K49"/>
  <c r="J49"/>
  <c r="O48"/>
  <c r="M48"/>
  <c r="L48"/>
  <c r="K48"/>
  <c r="J48"/>
  <c r="O47"/>
  <c r="M47"/>
  <c r="L47"/>
  <c r="K47"/>
  <c r="J47"/>
  <c r="O44"/>
  <c r="M44"/>
  <c r="L44"/>
  <c r="K44"/>
  <c r="O43"/>
  <c r="M43"/>
  <c r="L43"/>
  <c r="K43"/>
  <c r="J43"/>
  <c r="O42"/>
  <c r="M42"/>
  <c r="L42"/>
  <c r="K42"/>
  <c r="J42"/>
  <c r="O40"/>
  <c r="M40"/>
  <c r="L40"/>
  <c r="K40"/>
  <c r="J40"/>
  <c r="O33"/>
  <c r="M33"/>
  <c r="L33"/>
  <c r="K33"/>
  <c r="J33"/>
  <c r="O32"/>
  <c r="M32"/>
  <c r="L32"/>
  <c r="K32"/>
  <c r="J32"/>
  <c r="O31"/>
  <c r="M31"/>
  <c r="L31"/>
  <c r="K31"/>
  <c r="J31"/>
  <c r="O30"/>
  <c r="M30"/>
  <c r="L30"/>
  <c r="K30"/>
  <c r="J30"/>
  <c r="O29"/>
  <c r="M29"/>
  <c r="L29"/>
  <c r="K29"/>
  <c r="J29"/>
  <c r="O28"/>
  <c r="M28"/>
  <c r="L28"/>
  <c r="K28"/>
  <c r="J28"/>
  <c r="O26"/>
  <c r="M26"/>
  <c r="L26"/>
  <c r="K26"/>
  <c r="J26"/>
  <c r="O25"/>
  <c r="M25"/>
  <c r="L25"/>
  <c r="K25"/>
  <c r="J25"/>
  <c r="O23"/>
  <c r="M23"/>
  <c r="L23"/>
  <c r="K23"/>
  <c r="J23"/>
  <c r="O22"/>
  <c r="M22"/>
  <c r="L22"/>
  <c r="K22"/>
  <c r="J22"/>
  <c r="O18"/>
  <c r="M18"/>
  <c r="L18"/>
  <c r="K18"/>
  <c r="J18"/>
  <c r="O17"/>
  <c r="M17"/>
  <c r="L17"/>
  <c r="K17"/>
  <c r="J17"/>
  <c r="O16"/>
  <c r="M16"/>
  <c r="L16"/>
  <c r="K16"/>
  <c r="J16"/>
  <c r="O15"/>
  <c r="M15"/>
  <c r="L15"/>
  <c r="K15"/>
  <c r="J15"/>
  <c r="O14"/>
  <c r="M14"/>
  <c r="L14"/>
  <c r="K14"/>
  <c r="J14"/>
  <c r="O12"/>
  <c r="M12"/>
  <c r="L12"/>
  <c r="K12"/>
  <c r="J12"/>
  <c r="M11"/>
  <c r="L11"/>
  <c r="K11"/>
  <c r="J11"/>
  <c r="M10"/>
  <c r="L10"/>
  <c r="K10"/>
  <c r="J10"/>
  <c r="N24" l="1"/>
  <c r="N27"/>
  <c r="N56"/>
  <c r="N41"/>
  <c r="N96"/>
  <c r="N16"/>
  <c r="N23"/>
  <c r="N33"/>
  <c r="N43"/>
  <c r="N57"/>
  <c r="N64"/>
  <c r="N68"/>
  <c r="N72"/>
  <c r="N76"/>
  <c r="N80"/>
  <c r="N86"/>
  <c r="N77"/>
  <c r="N49"/>
  <c r="N53"/>
  <c r="N62"/>
  <c r="N78"/>
  <c r="N67"/>
  <c r="N75"/>
  <c r="N85"/>
  <c r="N66"/>
  <c r="N74"/>
  <c r="N84"/>
  <c r="N10"/>
  <c r="N25"/>
  <c r="N50"/>
  <c r="N61"/>
  <c r="N63"/>
  <c r="N71"/>
  <c r="N79"/>
  <c r="N11"/>
  <c r="N30"/>
  <c r="N54"/>
  <c r="N65"/>
  <c r="N73"/>
  <c r="N15"/>
  <c r="N55"/>
  <c r="N18"/>
  <c r="N22"/>
  <c r="N48"/>
  <c r="N12"/>
  <c r="N44"/>
  <c r="N40"/>
  <c r="N47"/>
  <c r="N70"/>
  <c r="N42"/>
  <c r="N69"/>
  <c r="N29"/>
  <c r="N52"/>
  <c r="N51"/>
  <c r="N14"/>
  <c r="N31"/>
  <c r="N32"/>
  <c r="N28"/>
  <c r="N26"/>
  <c r="N17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BC82"/>
  <c r="BB82"/>
  <c r="BA82"/>
  <c r="AZ82"/>
  <c r="AY82"/>
  <c r="AX82"/>
  <c r="AW82"/>
  <c r="AV82"/>
  <c r="AU82"/>
  <c r="AT82"/>
  <c r="AS82"/>
  <c r="AR82"/>
  <c r="AQ82"/>
  <c r="AP82"/>
  <c r="AO82"/>
  <c r="M82" l="1"/>
  <c r="L82"/>
  <c r="O82"/>
  <c r="K82"/>
  <c r="J82"/>
  <c r="N82" l="1"/>
  <c r="O94" l="1"/>
  <c r="M94"/>
  <c r="L94"/>
  <c r="K94"/>
  <c r="J94"/>
  <c r="N94" l="1"/>
  <c r="O11" l="1"/>
  <c r="O10" l="1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J59" l="1"/>
  <c r="M59"/>
  <c r="L59"/>
  <c r="O59"/>
  <c r="K59"/>
  <c r="N59" l="1"/>
  <c r="BC20" l="1"/>
  <c r="BB20"/>
  <c r="BA20"/>
  <c r="AZ20"/>
  <c r="AY20"/>
  <c r="BC8"/>
  <c r="BB8"/>
  <c r="BA8"/>
  <c r="AZ8"/>
  <c r="AY8"/>
  <c r="D59" i="9"/>
  <c r="E59"/>
  <c r="F59"/>
  <c r="D42"/>
  <c r="E42"/>
  <c r="F42"/>
  <c r="D51"/>
  <c r="E51"/>
  <c r="F51"/>
  <c r="D52"/>
  <c r="E52"/>
  <c r="F52"/>
  <c r="D34"/>
  <c r="E34"/>
  <c r="F34"/>
  <c r="D35"/>
  <c r="E35"/>
  <c r="F35"/>
  <c r="D50"/>
  <c r="D53"/>
  <c r="D54"/>
  <c r="D55"/>
  <c r="D56"/>
  <c r="D57"/>
  <c r="D58"/>
  <c r="D60"/>
  <c r="D61"/>
  <c r="D49"/>
  <c r="F61"/>
  <c r="E61"/>
  <c r="F60"/>
  <c r="E60"/>
  <c r="F58"/>
  <c r="E58"/>
  <c r="F57"/>
  <c r="E57"/>
  <c r="F56"/>
  <c r="E56"/>
  <c r="F55"/>
  <c r="E55"/>
  <c r="F54"/>
  <c r="E54"/>
  <c r="F53"/>
  <c r="E53"/>
  <c r="F50"/>
  <c r="E50"/>
  <c r="F49"/>
  <c r="E49"/>
  <c r="F44"/>
  <c r="E44"/>
  <c r="F43"/>
  <c r="E43"/>
  <c r="F41"/>
  <c r="E41"/>
  <c r="F40"/>
  <c r="E40"/>
  <c r="F39"/>
  <c r="E39"/>
  <c r="F38"/>
  <c r="E38"/>
  <c r="F37"/>
  <c r="E37"/>
  <c r="F36"/>
  <c r="E36"/>
  <c r="F33"/>
  <c r="E33"/>
  <c r="F32"/>
  <c r="E32"/>
  <c r="D44"/>
  <c r="D43"/>
  <c r="D41"/>
  <c r="D40"/>
  <c r="D39"/>
  <c r="D38"/>
  <c r="D37"/>
  <c r="D36"/>
  <c r="D33"/>
  <c r="D32"/>
  <c r="BB98" i="1" l="1"/>
  <c r="BA98"/>
  <c r="AY98"/>
  <c r="AZ98"/>
  <c r="G34" i="9"/>
  <c r="H34" s="1"/>
  <c r="BC98" i="1"/>
  <c r="G37" i="9"/>
  <c r="H37" s="1"/>
  <c r="G61"/>
  <c r="H61" s="1"/>
  <c r="G50"/>
  <c r="H50" s="1"/>
  <c r="G39"/>
  <c r="H39" s="1"/>
  <c r="G41"/>
  <c r="H41" s="1"/>
  <c r="G56"/>
  <c r="H56" s="1"/>
  <c r="G32"/>
  <c r="H32" s="1"/>
  <c r="G43"/>
  <c r="H43" s="1"/>
  <c r="G55"/>
  <c r="H55" s="1"/>
  <c r="G51"/>
  <c r="H51" s="1"/>
  <c r="G33"/>
  <c r="H33" s="1"/>
  <c r="G44"/>
  <c r="H44" s="1"/>
  <c r="G54"/>
  <c r="H54" s="1"/>
  <c r="G38"/>
  <c r="H38" s="1"/>
  <c r="G60"/>
  <c r="H60" s="1"/>
  <c r="G53"/>
  <c r="H53" s="1"/>
  <c r="G58"/>
  <c r="H58" s="1"/>
  <c r="G36"/>
  <c r="H36" s="1"/>
  <c r="G49"/>
  <c r="H49" s="1"/>
  <c r="G42"/>
  <c r="H42" s="1"/>
  <c r="G40"/>
  <c r="H40" s="1"/>
  <c r="G57"/>
  <c r="H57" s="1"/>
  <c r="G59"/>
  <c r="H59" s="1"/>
  <c r="G35"/>
  <c r="H35" s="1"/>
  <c r="G52"/>
  <c r="H52" s="1"/>
  <c r="O47" l="1"/>
  <c r="P47" s="1"/>
  <c r="R47" s="1"/>
  <c r="O48"/>
  <c r="P48" s="1"/>
  <c r="R48" s="1"/>
  <c r="O49"/>
  <c r="P49" s="1"/>
  <c r="R49" s="1"/>
  <c r="O50"/>
  <c r="P50" s="1"/>
  <c r="R50" s="1"/>
  <c r="O53"/>
  <c r="P53" s="1"/>
  <c r="R53" s="1"/>
  <c r="O46"/>
  <c r="P46" s="1"/>
  <c r="R46" s="1"/>
  <c r="O36"/>
  <c r="P36" s="1"/>
  <c r="R36" s="1"/>
  <c r="O37"/>
  <c r="P37" s="1"/>
  <c r="R37" s="1"/>
  <c r="O38"/>
  <c r="P38" s="1"/>
  <c r="R38" s="1"/>
  <c r="O39"/>
  <c r="P39" s="1"/>
  <c r="O40"/>
  <c r="P40" s="1"/>
  <c r="O41"/>
  <c r="P41" s="1"/>
  <c r="R41" s="1"/>
  <c r="O43"/>
  <c r="P43" s="1"/>
  <c r="R43" s="1"/>
  <c r="O33"/>
  <c r="P33" s="1"/>
  <c r="R33" s="1"/>
  <c r="P8" i="1" l="1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P20"/>
  <c r="Q20"/>
  <c r="R20"/>
  <c r="S20"/>
  <c r="T20"/>
  <c r="AR20"/>
  <c r="AS20"/>
  <c r="AT20"/>
  <c r="AU20"/>
  <c r="AV20"/>
  <c r="AW20"/>
  <c r="AX20"/>
  <c r="W98" l="1"/>
  <c r="R98"/>
  <c r="AV98"/>
  <c r="AR98"/>
  <c r="AJ98"/>
  <c r="AF98"/>
  <c r="AB98"/>
  <c r="X98"/>
  <c r="P98"/>
  <c r="AU98"/>
  <c r="AQ98"/>
  <c r="AM98"/>
  <c r="AE98"/>
  <c r="AA98"/>
  <c r="S98"/>
  <c r="AT98"/>
  <c r="AP98"/>
  <c r="AL98"/>
  <c r="AH98"/>
  <c r="Z98"/>
  <c r="V98"/>
  <c r="AW98"/>
  <c r="AO98"/>
  <c r="AK98"/>
  <c r="AG98"/>
  <c r="AC98"/>
  <c r="U98"/>
  <c r="Q98"/>
  <c r="D4" i="9"/>
  <c r="G14"/>
  <c r="L19" s="1"/>
  <c r="M20"/>
  <c r="M22"/>
  <c r="M21"/>
  <c r="M19"/>
  <c r="M15"/>
  <c r="M14"/>
  <c r="M12"/>
  <c r="G17"/>
  <c r="L22" s="1"/>
  <c r="G16"/>
  <c r="L21" s="1"/>
  <c r="G15"/>
  <c r="L20" s="1"/>
  <c r="G10"/>
  <c r="L15" s="1"/>
  <c r="G9"/>
  <c r="L14" s="1"/>
  <c r="G8"/>
  <c r="L13" s="1"/>
  <c r="G7"/>
  <c r="L12" s="1"/>
  <c r="J8" i="1"/>
  <c r="J20"/>
  <c r="J38"/>
  <c r="K38"/>
  <c r="L38"/>
  <c r="M38"/>
  <c r="AD98"/>
  <c r="AS98"/>
  <c r="AN98"/>
  <c r="AI98"/>
  <c r="Y98"/>
  <c r="T98"/>
  <c r="M16" i="9" l="1"/>
  <c r="P99" i="1"/>
  <c r="AT99"/>
  <c r="O38"/>
  <c r="AX98"/>
  <c r="L20"/>
  <c r="N38"/>
  <c r="K8"/>
  <c r="L23" i="9"/>
  <c r="M23"/>
  <c r="L16"/>
  <c r="N16" s="1"/>
  <c r="L8" i="1"/>
  <c r="M20"/>
  <c r="O20"/>
  <c r="O8"/>
  <c r="M8"/>
  <c r="M98" s="1"/>
  <c r="K20"/>
  <c r="O98" l="1"/>
  <c r="N20"/>
  <c r="N23" i="9"/>
  <c r="N8" i="1"/>
  <c r="N98" l="1"/>
  <c r="K98"/>
  <c r="J98"/>
  <c r="L98"/>
  <c r="U99"/>
  <c r="J101" l="1"/>
  <c r="Z99"/>
  <c r="M101" l="1"/>
  <c r="L101"/>
  <c r="K101"/>
  <c r="AE99"/>
  <c r="N101" l="1"/>
  <c r="AJ99"/>
  <c r="AY99" l="1"/>
  <c r="AO99" l="1"/>
  <c r="J99" s="1"/>
</calcChain>
</file>

<file path=xl/sharedStrings.xml><?xml version="1.0" encoding="utf-8"?>
<sst xmlns="http://schemas.openxmlformats.org/spreadsheetml/2006/main" count="221" uniqueCount="147">
  <si>
    <t>W</t>
  </si>
  <si>
    <t>Ć</t>
  </si>
  <si>
    <t>L</t>
  </si>
  <si>
    <t>P</t>
  </si>
  <si>
    <t>S</t>
  </si>
  <si>
    <t>Sem. I</t>
  </si>
  <si>
    <t>Sem. II</t>
  </si>
  <si>
    <t>Sem. III</t>
  </si>
  <si>
    <t>Sem. IV</t>
  </si>
  <si>
    <t>Sem. V</t>
  </si>
  <si>
    <t>Sem. VI</t>
  </si>
  <si>
    <t>Sem. VII</t>
  </si>
  <si>
    <t>Suma godzin / ECTS</t>
  </si>
  <si>
    <t>C</t>
  </si>
  <si>
    <t>Algorytmy i systemy obliczeniowe</t>
  </si>
  <si>
    <t>Przedmioty (Kursy)</t>
  </si>
  <si>
    <r>
      <t>P</t>
    </r>
    <r>
      <rPr>
        <vertAlign val="subscript"/>
        <sz val="14"/>
        <rFont val="Arial CE"/>
        <family val="2"/>
        <charset val="238"/>
      </rPr>
      <t>E</t>
    </r>
  </si>
  <si>
    <t>Mechanika techniczna</t>
  </si>
  <si>
    <t>Wytrzymałość materiałów</t>
  </si>
  <si>
    <t>nieegzamionacyjne</t>
  </si>
  <si>
    <t>ECTS</t>
  </si>
  <si>
    <t>egzaminacyjne</t>
  </si>
  <si>
    <t>Zarządzanie produktem</t>
  </si>
  <si>
    <t>nieegzaminacyjne</t>
  </si>
  <si>
    <t>wykład</t>
  </si>
  <si>
    <t>ćwiczenia</t>
  </si>
  <si>
    <t>lab/proj</t>
  </si>
  <si>
    <t>Podstawy fizyki</t>
  </si>
  <si>
    <t>Obliczenia i analizy inżynierskie</t>
  </si>
  <si>
    <t>Sem. VIII</t>
  </si>
  <si>
    <t>tyg</t>
  </si>
  <si>
    <t>Systemy i sieci komputerowe</t>
  </si>
  <si>
    <t>Podstawy elektrotechniki i elektroniki</t>
  </si>
  <si>
    <t>Materiałoznawstwo</t>
  </si>
  <si>
    <t>Analiza i prezentacja danych</t>
  </si>
  <si>
    <t>Podstawy eksploatacji</t>
  </si>
  <si>
    <t>Moduł konstrukcji maszyn</t>
  </si>
  <si>
    <t>Niekonwencjonalne technologie wytwarzania</t>
  </si>
  <si>
    <t>Technologia powierzchni</t>
  </si>
  <si>
    <t>Moduł inżynierii wytwarzania</t>
  </si>
  <si>
    <t>Podstawy automatyki</t>
  </si>
  <si>
    <t>Metrologia</t>
  </si>
  <si>
    <t>Komputerowe wspomaganie wytwarzania</t>
  </si>
  <si>
    <t>Podstawy kreatywności</t>
  </si>
  <si>
    <t>Wychowanie fizyczne</t>
  </si>
  <si>
    <t>Przysposobienie akademickie</t>
  </si>
  <si>
    <t>Podstawy zarzadzania dla inżynierów</t>
  </si>
  <si>
    <t>Moduł humanistyczno-ekonomiczno-społeczny</t>
  </si>
  <si>
    <t>Blok  zastosowań technologii informacyjnych w przemyśle</t>
  </si>
  <si>
    <t>Modelowanie procesów wytwarzania</t>
  </si>
  <si>
    <t>Modelowanie konstrukcji mechanicznych</t>
  </si>
  <si>
    <t>Moduł modelowania konstrukcji mechanicznych</t>
  </si>
  <si>
    <t>Blok analiz i symulacji komputerowych</t>
  </si>
  <si>
    <t>Inżynieria proekologiczna</t>
  </si>
  <si>
    <t>Termodynamika techniczna i mechanika płynów</t>
  </si>
  <si>
    <t>Techniki komunikacji</t>
  </si>
  <si>
    <t>Modelowanie zjawisk fizycznych</t>
  </si>
  <si>
    <t>Podstawy zarządzania jakością</t>
  </si>
  <si>
    <t>Projekt konstrukcyjny</t>
  </si>
  <si>
    <t>Podstawy inżynierii produkcji</t>
  </si>
  <si>
    <t>Moduł nauk matematycznych</t>
  </si>
  <si>
    <t>Moduł nauk fizycznych</t>
  </si>
  <si>
    <t>Blok inżynierii produkcji</t>
  </si>
  <si>
    <t>Moduł projektowania wyrobów i procesów</t>
  </si>
  <si>
    <t>Logistyka i organizacja produkcji</t>
  </si>
  <si>
    <t>Moduł modelowania procesów wytwarzania</t>
  </si>
  <si>
    <t>Metody i procesy obróbki</t>
  </si>
  <si>
    <t>Narzędzia i urządzenia technologiczne</t>
  </si>
  <si>
    <t>Moduł automatyzacji produkcji</t>
  </si>
  <si>
    <t>Automatyzacja procesów produkcyjnych</t>
  </si>
  <si>
    <t>Ekologiczne aspekty produkcji</t>
  </si>
  <si>
    <t>Podstawy optymalizacji konstrukcji</t>
  </si>
  <si>
    <t>Podstawy badań inżynierskich</t>
  </si>
  <si>
    <t>Monitorowanie procesów wytwarzania</t>
  </si>
  <si>
    <t>Podstawy konstrukcji maszyn</t>
  </si>
  <si>
    <t>Moduł automatyki i sterowania</t>
  </si>
  <si>
    <t>Systemy analiz i symulacji komputerowych</t>
  </si>
  <si>
    <t>Praktyka (4 tygodniowa praktyka dyplomowa)</t>
  </si>
  <si>
    <t>projekty etapowe (modułowa weryfikacja efektów)</t>
  </si>
  <si>
    <t>projekt 01</t>
  </si>
  <si>
    <t>projekt 02</t>
  </si>
  <si>
    <t>projekt 03</t>
  </si>
  <si>
    <t>projekt 04</t>
  </si>
  <si>
    <t>projekt 05</t>
  </si>
  <si>
    <t>projekt 06</t>
  </si>
  <si>
    <t>projekt 07</t>
  </si>
  <si>
    <t>projekt 08</t>
  </si>
  <si>
    <t>projekt 09</t>
  </si>
  <si>
    <t>Systemy modelowania zespołów maszyn</t>
  </si>
  <si>
    <t>Grafika inżynierska</t>
  </si>
  <si>
    <t>GRUPA A - OGÓLNE</t>
  </si>
  <si>
    <t>GRUPA B - PODSTAWOWE</t>
  </si>
  <si>
    <t>GRUPA C - KIERUNKOWE</t>
  </si>
  <si>
    <t>GRUPA D - KIERUNKOWE OBIERALNE</t>
  </si>
  <si>
    <t>PROFIL KSZTAŁCENIA:</t>
  </si>
  <si>
    <t>ogólnoakademicki</t>
  </si>
  <si>
    <t>PLAN STUDIÓW DLA KIERUNKU:</t>
  </si>
  <si>
    <t>Projekt procesu technologicznego</t>
  </si>
  <si>
    <t>Statystyka inżynierska</t>
  </si>
  <si>
    <t>Moduł przetwarzania i analizy danych</t>
  </si>
  <si>
    <t>Jednostka realizująca</t>
  </si>
  <si>
    <t>Język angielski</t>
  </si>
  <si>
    <t>egzamin</t>
  </si>
  <si>
    <t>egzaminy</t>
  </si>
  <si>
    <t>Legenda :</t>
  </si>
  <si>
    <t>STOPIEŃ I FORMA STUDIÓW</t>
  </si>
  <si>
    <t>I stopień, studia stacjonarne</t>
  </si>
  <si>
    <t>Mechanika i Budowa Maszyn</t>
  </si>
  <si>
    <t>moduły obieralne</t>
  </si>
  <si>
    <t>moduł obieralny</t>
  </si>
  <si>
    <t>GRUPA E - SPECJALNOŚCIOWE (dwa moduły do wyboru)</t>
  </si>
  <si>
    <t>Seminarium dyplomowe, praca inżynierska, egzamin dyplomowy</t>
  </si>
  <si>
    <t>Ergonomia i inżynieria bezpieczeństwa</t>
  </si>
  <si>
    <t>Matematyka I</t>
  </si>
  <si>
    <t>Matematyka II</t>
  </si>
  <si>
    <t>Matematyka III</t>
  </si>
  <si>
    <t>Laboratorium fizyki</t>
  </si>
  <si>
    <t>Podstawy nauki o materiałach</t>
  </si>
  <si>
    <t>Preseminarium</t>
  </si>
  <si>
    <t>Maszyny robocze</t>
  </si>
  <si>
    <t>Projektowanie konstrukcji</t>
  </si>
  <si>
    <t>Moduł konstrukcji i technologii</t>
  </si>
  <si>
    <t>Moduł inżynierii produkcji</t>
  </si>
  <si>
    <t>Projektowanie maszyn i urządzeń</t>
  </si>
  <si>
    <t>Procesy decyzyjne w przemyśle</t>
  </si>
  <si>
    <t>Moduł pracy dyplomowej</t>
  </si>
  <si>
    <t>Podstawy pracy grupowej</t>
  </si>
  <si>
    <t>Podstawy programowania</t>
  </si>
  <si>
    <t>Programowanie komputerów</t>
  </si>
  <si>
    <t>Modelowanie konstrukcji</t>
  </si>
  <si>
    <t>Moduł zarządzania innowacjami</t>
  </si>
  <si>
    <t>Wynalazki i ochrona patentowa</t>
  </si>
  <si>
    <t>Układy sterowania</t>
  </si>
  <si>
    <t>Moduł innowacji technologicznych</t>
  </si>
  <si>
    <t>Projektowanie procesów kontroli jakości</t>
  </si>
  <si>
    <t>Systemy modelowania procesów produkcyjnych</t>
  </si>
  <si>
    <t>Podstawy optymalizacji procesów</t>
  </si>
  <si>
    <t>Projektowanie innowacji technologicznych</t>
  </si>
  <si>
    <t>Procesy i systemy produkcyjne</t>
  </si>
  <si>
    <t>Logistyka systemów produkcyjnych</t>
  </si>
  <si>
    <t>Zarządzanie jakością wyrobów i procesów</t>
  </si>
  <si>
    <t>Moduł systemów sterowania jakością</t>
  </si>
  <si>
    <t>Plan studiów od roku akadem. 2013/14 (uchwała Rady Wydziału z dnia 11.06.2013) realizujący:</t>
  </si>
  <si>
    <t xml:space="preserve"> - program kształcenia obowiązujący od roku akademickiego 2012/2013 (uchwała Senatu nr 30/2012 z dnia 30.05.2012)</t>
  </si>
  <si>
    <t xml:space="preserve"> - program studiów obowiązujący od roku akademickiego 2012/2013 (uchwała Rady Wydziału z dnia 17.07.2012)</t>
  </si>
  <si>
    <t>Projektowanie i optymalizacja operacji technologicznych</t>
  </si>
  <si>
    <t>Analiza układów mechnicznych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</si>
</sst>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SwitzerlandNarrow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4"/>
      <color indexed="10"/>
      <name val="Arial CE"/>
      <charset val="238"/>
    </font>
    <font>
      <sz val="14"/>
      <name val="Symbol"/>
      <family val="1"/>
      <charset val="2"/>
    </font>
    <font>
      <vertAlign val="subscript"/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family val="2"/>
      <charset val="238"/>
    </font>
    <font>
      <i/>
      <sz val="14"/>
      <name val="Arial CE"/>
      <charset val="238"/>
    </font>
    <font>
      <sz val="12"/>
      <name val="Arial CE"/>
      <charset val="238"/>
    </font>
    <font>
      <b/>
      <sz val="14"/>
      <name val="Arial"/>
      <family val="2"/>
      <charset val="238"/>
    </font>
    <font>
      <sz val="14"/>
      <color rgb="FFFF0000"/>
      <name val="Arial CE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1" applyBorder="0"/>
  </cellStyleXfs>
  <cellXfs count="521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3" fillId="7" borderId="47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0" fillId="6" borderId="0" xfId="0" applyFill="1"/>
    <xf numFmtId="0" fontId="16" fillId="6" borderId="0" xfId="0" applyFont="1" applyFill="1"/>
    <xf numFmtId="0" fontId="13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7" borderId="19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7" borderId="19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7" borderId="20" xfId="0" applyFont="1" applyFill="1" applyBorder="1" applyAlignment="1" applyProtection="1">
      <alignment horizontal="center" vertical="center"/>
      <protection locked="0"/>
    </xf>
    <xf numFmtId="0" fontId="14" fillId="0" borderId="47" xfId="0" applyFont="1" applyFill="1" applyBorder="1" applyAlignment="1" applyProtection="1">
      <alignment horizontal="center" vertical="center"/>
      <protection locked="0"/>
    </xf>
    <xf numFmtId="0" fontId="14" fillId="7" borderId="50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7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7" borderId="15" xfId="0" applyFont="1" applyFill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Protection="1">
      <protection locked="0"/>
    </xf>
    <xf numFmtId="0" fontId="9" fillId="10" borderId="11" xfId="0" applyFont="1" applyFill="1" applyBorder="1" applyAlignment="1" applyProtection="1">
      <alignment horizontal="center" vertical="center"/>
      <protection locked="0"/>
    </xf>
    <xf numFmtId="0" fontId="13" fillId="11" borderId="13" xfId="0" applyFont="1" applyFill="1" applyBorder="1" applyAlignment="1" applyProtection="1">
      <alignment horizontal="center" vertical="center"/>
      <protection locked="0"/>
    </xf>
    <xf numFmtId="0" fontId="9" fillId="12" borderId="11" xfId="0" applyFont="1" applyFill="1" applyBorder="1" applyAlignment="1" applyProtection="1">
      <alignment horizontal="center" vertical="center"/>
      <protection locked="0"/>
    </xf>
    <xf numFmtId="0" fontId="13" fillId="12" borderId="13" xfId="0" applyFont="1" applyFill="1" applyBorder="1" applyAlignment="1" applyProtection="1">
      <alignment horizontal="center" vertical="center"/>
      <protection locked="0"/>
    </xf>
    <xf numFmtId="0" fontId="13" fillId="12" borderId="14" xfId="0" applyFont="1" applyFill="1" applyBorder="1" applyAlignment="1" applyProtection="1">
      <alignment horizontal="center" vertical="center"/>
      <protection locked="0"/>
    </xf>
    <xf numFmtId="0" fontId="13" fillId="12" borderId="29" xfId="0" applyFont="1" applyFill="1" applyBorder="1" applyAlignment="1" applyProtection="1">
      <alignment horizontal="center" vertical="center"/>
      <protection locked="0"/>
    </xf>
    <xf numFmtId="0" fontId="13" fillId="12" borderId="11" xfId="0" applyFont="1" applyFill="1" applyBorder="1" applyAlignment="1" applyProtection="1">
      <alignment horizontal="center" vertical="center"/>
      <protection locked="0"/>
    </xf>
    <xf numFmtId="0" fontId="9" fillId="12" borderId="13" xfId="0" applyFont="1" applyFill="1" applyBorder="1" applyAlignment="1" applyProtection="1">
      <alignment horizontal="center" vertical="center"/>
      <protection locked="0"/>
    </xf>
    <xf numFmtId="0" fontId="9" fillId="12" borderId="14" xfId="0" applyFont="1" applyFill="1" applyBorder="1" applyAlignment="1" applyProtection="1">
      <alignment horizontal="center" vertical="center"/>
      <protection locked="0"/>
    </xf>
    <xf numFmtId="0" fontId="9" fillId="12" borderId="29" xfId="0" applyFont="1" applyFill="1" applyBorder="1" applyAlignment="1" applyProtection="1">
      <alignment horizontal="center" vertical="center"/>
      <protection locked="0"/>
    </xf>
    <xf numFmtId="0" fontId="13" fillId="11" borderId="11" xfId="0" applyFont="1" applyFill="1" applyBorder="1" applyAlignment="1" applyProtection="1">
      <alignment horizontal="center" vertical="center"/>
      <protection locked="0"/>
    </xf>
    <xf numFmtId="0" fontId="14" fillId="13" borderId="19" xfId="0" applyFont="1" applyFill="1" applyBorder="1" applyAlignment="1" applyProtection="1">
      <alignment horizontal="center" vertical="center"/>
      <protection locked="0"/>
    </xf>
    <xf numFmtId="0" fontId="14" fillId="13" borderId="50" xfId="0" applyFont="1" applyFill="1" applyBorder="1" applyAlignment="1" applyProtection="1">
      <alignment horizontal="center" vertical="center"/>
      <protection locked="0"/>
    </xf>
    <xf numFmtId="0" fontId="14" fillId="13" borderId="16" xfId="0" applyFont="1" applyFill="1" applyBorder="1" applyAlignment="1" applyProtection="1">
      <alignment horizontal="center" vertical="center"/>
      <protection locked="0"/>
    </xf>
    <xf numFmtId="0" fontId="6" fillId="13" borderId="16" xfId="0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14" fillId="8" borderId="36" xfId="0" applyFont="1" applyFill="1" applyBorder="1" applyAlignment="1" applyProtection="1">
      <alignment horizontal="right" vertical="center"/>
      <protection locked="0"/>
    </xf>
    <xf numFmtId="0" fontId="14" fillId="10" borderId="36" xfId="0" applyFont="1" applyFill="1" applyBorder="1" applyAlignment="1" applyProtection="1">
      <alignment horizontal="right" vertical="center"/>
      <protection locked="0"/>
    </xf>
    <xf numFmtId="0" fontId="14" fillId="7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7" borderId="26" xfId="0" applyFont="1" applyFill="1" applyBorder="1" applyAlignment="1" applyProtection="1">
      <alignment horizontal="center" vertical="center"/>
      <protection locked="0"/>
    </xf>
    <xf numFmtId="0" fontId="14" fillId="0" borderId="48" xfId="0" applyFont="1" applyFill="1" applyBorder="1" applyAlignment="1" applyProtection="1">
      <alignment horizontal="center" vertical="center"/>
      <protection locked="0"/>
    </xf>
    <xf numFmtId="0" fontId="14" fillId="7" borderId="49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55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7" borderId="55" xfId="0" applyFont="1" applyFill="1" applyBorder="1" applyAlignment="1" applyProtection="1">
      <alignment horizontal="center" vertical="center"/>
      <protection locked="0"/>
    </xf>
    <xf numFmtId="0" fontId="14" fillId="14" borderId="7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4" fillId="13" borderId="22" xfId="0" applyFont="1" applyFill="1" applyBorder="1" applyAlignment="1" applyProtection="1">
      <alignment horizontal="center" vertical="center"/>
      <protection locked="0"/>
    </xf>
    <xf numFmtId="0" fontId="14" fillId="7" borderId="23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7" borderId="22" xfId="0" applyFont="1" applyFill="1" applyBorder="1" applyAlignment="1" applyProtection="1">
      <alignment horizontal="center" vertical="center"/>
      <protection locked="0"/>
    </xf>
    <xf numFmtId="0" fontId="14" fillId="7" borderId="24" xfId="0" applyFont="1" applyFill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7" borderId="59" xfId="0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4" fillId="7" borderId="48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3" fillId="7" borderId="55" xfId="0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center" vertical="center"/>
      <protection locked="0"/>
    </xf>
    <xf numFmtId="0" fontId="13" fillId="7" borderId="48" xfId="0" applyFont="1" applyFill="1" applyBorder="1" applyAlignment="1" applyProtection="1">
      <alignment horizontal="center" vertical="center"/>
      <protection locked="0"/>
    </xf>
    <xf numFmtId="0" fontId="9" fillId="7" borderId="22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13" fillId="7" borderId="59" xfId="0" applyFont="1" applyFill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52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13" borderId="55" xfId="0" applyFont="1" applyFill="1" applyBorder="1" applyAlignment="1" applyProtection="1">
      <alignment horizontal="center" vertical="center"/>
      <protection locked="0"/>
    </xf>
    <xf numFmtId="0" fontId="14" fillId="2" borderId="51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7" borderId="32" xfId="0" applyFont="1" applyFill="1" applyBorder="1" applyAlignment="1" applyProtection="1">
      <alignment horizontal="center" vertical="center"/>
      <protection locked="0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13" borderId="4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10" borderId="34" xfId="0" applyFont="1" applyFill="1" applyBorder="1" applyAlignment="1" applyProtection="1">
      <alignment horizontal="center" vertical="center"/>
      <protection locked="0"/>
    </xf>
    <xf numFmtId="0" fontId="14" fillId="11" borderId="34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8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14" fontId="9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15" fontId="6" fillId="0" borderId="0" xfId="0" applyNumberFormat="1" applyFont="1" applyAlignment="1" applyProtection="1">
      <alignment horizontal="left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64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53" xfId="0" applyFont="1" applyFill="1" applyBorder="1" applyAlignment="1" applyProtection="1">
      <alignment horizontal="center" vertical="center"/>
      <protection locked="0"/>
    </xf>
    <xf numFmtId="0" fontId="13" fillId="0" borderId="49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left" vertical="center"/>
      <protection locked="0"/>
    </xf>
    <xf numFmtId="0" fontId="14" fillId="4" borderId="33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44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55" xfId="0" applyFont="1" applyFill="1" applyBorder="1" applyAlignment="1" applyProtection="1">
      <alignment horizontal="center" vertical="center"/>
      <protection locked="0"/>
    </xf>
    <xf numFmtId="0" fontId="13" fillId="0" borderId="5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9" fillId="17" borderId="8" xfId="0" applyFont="1" applyFill="1" applyBorder="1" applyAlignment="1" applyProtection="1">
      <alignment horizontal="center" vertical="center"/>
      <protection locked="0"/>
    </xf>
    <xf numFmtId="0" fontId="9" fillId="17" borderId="5" xfId="0" applyFont="1" applyFill="1" applyBorder="1" applyAlignment="1" applyProtection="1">
      <alignment horizontal="center" vertical="center"/>
      <protection locked="0"/>
    </xf>
    <xf numFmtId="0" fontId="13" fillId="17" borderId="18" xfId="0" applyFont="1" applyFill="1" applyBorder="1" applyAlignment="1" applyProtection="1">
      <alignment horizontal="center" vertical="center"/>
      <protection locked="0"/>
    </xf>
    <xf numFmtId="0" fontId="13" fillId="17" borderId="3" xfId="0" applyFont="1" applyFill="1" applyBorder="1" applyAlignment="1" applyProtection="1">
      <alignment horizontal="center" vertical="center"/>
      <protection locked="0"/>
    </xf>
    <xf numFmtId="0" fontId="13" fillId="17" borderId="31" xfId="0" applyFont="1" applyFill="1" applyBorder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7" borderId="33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6" fillId="7" borderId="33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10" borderId="11" xfId="0" applyFont="1" applyFill="1" applyBorder="1" applyAlignment="1" applyProtection="1">
      <alignment horizontal="center" vertical="center"/>
      <protection locked="0"/>
    </xf>
    <xf numFmtId="0" fontId="13" fillId="9" borderId="57" xfId="0" applyFont="1" applyFill="1" applyBorder="1" applyAlignment="1" applyProtection="1">
      <alignment horizontal="center" vertical="center"/>
      <protection locked="0"/>
    </xf>
    <xf numFmtId="0" fontId="13" fillId="9" borderId="58" xfId="0" applyFont="1" applyFill="1" applyBorder="1" applyAlignment="1" applyProtection="1">
      <alignment horizontal="center" vertical="center"/>
      <protection locked="0"/>
    </xf>
    <xf numFmtId="0" fontId="13" fillId="9" borderId="61" xfId="0" applyFont="1" applyFill="1" applyBorder="1" applyAlignment="1" applyProtection="1">
      <alignment horizontal="center" vertical="center"/>
      <protection locked="0"/>
    </xf>
    <xf numFmtId="0" fontId="13" fillId="9" borderId="34" xfId="0" applyFont="1" applyFill="1" applyBorder="1" applyAlignment="1" applyProtection="1">
      <alignment horizontal="center" vertical="center"/>
      <protection locked="0"/>
    </xf>
    <xf numFmtId="0" fontId="9" fillId="9" borderId="34" xfId="0" applyFont="1" applyFill="1" applyBorder="1" applyAlignment="1" applyProtection="1">
      <alignment horizontal="center" vertical="center"/>
      <protection locked="0"/>
    </xf>
    <xf numFmtId="0" fontId="9" fillId="9" borderId="57" xfId="0" applyFont="1" applyFill="1" applyBorder="1" applyAlignment="1" applyProtection="1">
      <alignment horizontal="center" vertical="center"/>
      <protection locked="0"/>
    </xf>
    <xf numFmtId="0" fontId="9" fillId="9" borderId="58" xfId="0" applyFont="1" applyFill="1" applyBorder="1" applyAlignment="1" applyProtection="1">
      <alignment horizontal="center" vertical="center"/>
      <protection locked="0"/>
    </xf>
    <xf numFmtId="0" fontId="9" fillId="9" borderId="61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4" fillId="4" borderId="33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7" borderId="4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13" fillId="7" borderId="42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left"/>
      <protection locked="0"/>
    </xf>
    <xf numFmtId="0" fontId="9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36" xfId="0" applyFont="1" applyFill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9" fillId="13" borderId="68" xfId="0" applyFont="1" applyFill="1" applyBorder="1" applyAlignment="1" applyProtection="1">
      <alignment horizontal="center" vertical="center"/>
      <protection locked="0"/>
    </xf>
    <xf numFmtId="0" fontId="6" fillId="3" borderId="66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13" borderId="11" xfId="0" applyFont="1" applyFill="1" applyBorder="1" applyAlignment="1" applyProtection="1">
      <alignment horizontal="center" vertical="center"/>
      <protection locked="0"/>
    </xf>
    <xf numFmtId="0" fontId="6" fillId="14" borderId="11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Fill="1" applyBorder="1" applyAlignment="1" applyProtection="1">
      <alignment vertical="center"/>
      <protection locked="0"/>
    </xf>
    <xf numFmtId="0" fontId="14" fillId="13" borderId="5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9" fillId="17" borderId="19" xfId="0" applyFont="1" applyFill="1" applyBorder="1" applyAlignment="1" applyProtection="1">
      <alignment horizontal="center" vertical="center"/>
      <protection locked="0"/>
    </xf>
    <xf numFmtId="0" fontId="9" fillId="17" borderId="18" xfId="0" applyFont="1" applyFill="1" applyBorder="1" applyAlignment="1" applyProtection="1">
      <alignment horizontal="center" vertical="center"/>
      <protection locked="0"/>
    </xf>
    <xf numFmtId="0" fontId="21" fillId="15" borderId="27" xfId="0" applyFont="1" applyFill="1" applyBorder="1" applyAlignment="1" applyProtection="1">
      <alignment horizontal="center" vertical="center" wrapText="1"/>
      <protection locked="0"/>
    </xf>
    <xf numFmtId="0" fontId="9" fillId="9" borderId="33" xfId="0" applyFont="1" applyFill="1" applyBorder="1" applyAlignment="1" applyProtection="1">
      <alignment vertical="center" wrapText="1"/>
      <protection locked="0"/>
    </xf>
    <xf numFmtId="0" fontId="9" fillId="12" borderId="33" xfId="0" applyFont="1" applyFill="1" applyBorder="1" applyAlignment="1" applyProtection="1">
      <alignment vertical="center" wrapText="1"/>
      <protection locked="0"/>
    </xf>
    <xf numFmtId="0" fontId="9" fillId="10" borderId="33" xfId="0" applyFont="1" applyFill="1" applyBorder="1" applyAlignment="1" applyProtection="1">
      <alignment vertical="center" wrapText="1"/>
      <protection locked="0"/>
    </xf>
    <xf numFmtId="0" fontId="9" fillId="11" borderId="33" xfId="0" applyFont="1" applyFill="1" applyBorder="1" applyAlignment="1" applyProtection="1">
      <alignment vertical="center" wrapText="1"/>
      <protection locked="0"/>
    </xf>
    <xf numFmtId="0" fontId="9" fillId="5" borderId="33" xfId="0" applyFont="1" applyFill="1" applyBorder="1" applyAlignment="1" applyProtection="1">
      <alignment vertical="center" wrapText="1"/>
      <protection locked="0"/>
    </xf>
    <xf numFmtId="0" fontId="14" fillId="4" borderId="42" xfId="0" applyFont="1" applyFill="1" applyBorder="1" applyAlignment="1" applyProtection="1">
      <alignment horizontal="center" vertical="center"/>
      <protection locked="0"/>
    </xf>
    <xf numFmtId="0" fontId="14" fillId="4" borderId="69" xfId="0" applyFont="1" applyFill="1" applyBorder="1" applyAlignment="1" applyProtection="1">
      <alignment horizontal="center" vertical="center"/>
      <protection locked="0"/>
    </xf>
    <xf numFmtId="0" fontId="21" fillId="16" borderId="27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1" fontId="6" fillId="3" borderId="66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14" fillId="7" borderId="30" xfId="0" applyFont="1" applyFill="1" applyBorder="1" applyAlignment="1" applyProtection="1">
      <alignment horizontal="center" vertical="center"/>
      <protection locked="0"/>
    </xf>
    <xf numFmtId="0" fontId="14" fillId="13" borderId="49" xfId="0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center" vertical="center"/>
      <protection locked="0"/>
    </xf>
    <xf numFmtId="0" fontId="14" fillId="7" borderId="21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3" fillId="8" borderId="36" xfId="0" applyFont="1" applyFill="1" applyBorder="1" applyAlignment="1" applyProtection="1">
      <alignment horizontal="right" vertical="center"/>
      <protection locked="0"/>
    </xf>
    <xf numFmtId="0" fontId="13" fillId="10" borderId="36" xfId="0" applyFont="1" applyFill="1" applyBorder="1" applyAlignment="1" applyProtection="1">
      <alignment horizontal="right" vertical="center"/>
      <protection locked="0"/>
    </xf>
    <xf numFmtId="0" fontId="13" fillId="11" borderId="28" xfId="0" applyFont="1" applyFill="1" applyBorder="1" applyAlignment="1" applyProtection="1">
      <alignment vertical="center"/>
      <protection locked="0"/>
    </xf>
    <xf numFmtId="0" fontId="23" fillId="0" borderId="35" xfId="0" applyFont="1" applyFill="1" applyBorder="1" applyAlignment="1" applyProtection="1">
      <alignment vertical="center"/>
      <protection locked="0"/>
    </xf>
    <xf numFmtId="0" fontId="13" fillId="4" borderId="28" xfId="0" applyFont="1" applyFill="1" applyBorder="1" applyAlignment="1" applyProtection="1">
      <alignment horizontal="left" vertical="center"/>
      <protection locked="0"/>
    </xf>
    <xf numFmtId="0" fontId="13" fillId="4" borderId="36" xfId="0" applyFont="1" applyFill="1" applyBorder="1" applyAlignment="1" applyProtection="1">
      <alignment horizontal="left" vertical="center"/>
      <protection locked="0"/>
    </xf>
    <xf numFmtId="0" fontId="13" fillId="4" borderId="33" xfId="0" applyFont="1" applyFill="1" applyBorder="1" applyAlignment="1" applyProtection="1">
      <alignment horizontal="left" vertical="center"/>
      <protection locked="0"/>
    </xf>
    <xf numFmtId="0" fontId="13" fillId="4" borderId="36" xfId="0" applyFont="1" applyFill="1" applyBorder="1" applyAlignment="1" applyProtection="1">
      <alignment horizontal="left" vertical="center"/>
      <protection locked="0"/>
    </xf>
    <xf numFmtId="0" fontId="13" fillId="0" borderId="33" xfId="0" applyFont="1" applyFill="1" applyBorder="1" applyAlignment="1" applyProtection="1">
      <alignment horizontal="left" vertical="center" wrapText="1"/>
      <protection locked="0"/>
    </xf>
    <xf numFmtId="0" fontId="13" fillId="11" borderId="36" xfId="0" applyFont="1" applyFill="1" applyBorder="1" applyAlignment="1" applyProtection="1">
      <alignment horizontal="right" vertical="center"/>
      <protection locked="0"/>
    </xf>
    <xf numFmtId="0" fontId="13" fillId="4" borderId="41" xfId="0" applyFont="1" applyFill="1" applyBorder="1" applyAlignment="1" applyProtection="1">
      <alignment vertical="center"/>
      <protection locked="0"/>
    </xf>
    <xf numFmtId="0" fontId="13" fillId="4" borderId="42" xfId="0" applyFont="1" applyFill="1" applyBorder="1" applyAlignment="1" applyProtection="1">
      <alignment vertical="center"/>
      <protection locked="0"/>
    </xf>
    <xf numFmtId="0" fontId="13" fillId="4" borderId="43" xfId="0" applyFont="1" applyFill="1" applyBorder="1" applyAlignment="1" applyProtection="1">
      <alignment vertical="center"/>
      <protection locked="0"/>
    </xf>
    <xf numFmtId="0" fontId="13" fillId="4" borderId="54" xfId="0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13" fillId="4" borderId="63" xfId="0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Alignment="1" applyProtection="1">
      <alignment vertical="center"/>
      <protection locked="0"/>
    </xf>
    <xf numFmtId="0" fontId="13" fillId="4" borderId="65" xfId="0" applyFont="1" applyFill="1" applyBorder="1" applyAlignment="1" applyProtection="1">
      <alignment vertical="center"/>
      <protection locked="0"/>
    </xf>
    <xf numFmtId="0" fontId="13" fillId="4" borderId="67" xfId="0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14" fillId="13" borderId="9" xfId="0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14" fillId="14" borderId="53" xfId="0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10" borderId="13" xfId="0" applyFont="1" applyFill="1" applyBorder="1" applyAlignment="1" applyProtection="1">
      <alignment horizontal="center" vertical="center"/>
      <protection locked="0"/>
    </xf>
    <xf numFmtId="0" fontId="9" fillId="10" borderId="14" xfId="0" applyFont="1" applyFill="1" applyBorder="1" applyAlignment="1" applyProtection="1">
      <alignment horizontal="center" vertical="center"/>
      <protection locked="0"/>
    </xf>
    <xf numFmtId="0" fontId="9" fillId="10" borderId="29" xfId="0" applyFont="1" applyFill="1" applyBorder="1" applyAlignment="1" applyProtection="1">
      <alignment horizontal="center" vertical="center"/>
      <protection locked="0"/>
    </xf>
    <xf numFmtId="0" fontId="13" fillId="11" borderId="14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4" fillId="7" borderId="57" xfId="0" applyFont="1" applyFill="1" applyBorder="1" applyAlignment="1" applyProtection="1">
      <alignment horizontal="center" vertical="center"/>
      <protection locked="0"/>
    </xf>
    <xf numFmtId="0" fontId="14" fillId="13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4" fillId="18" borderId="37" xfId="0" applyFont="1" applyFill="1" applyBorder="1" applyAlignment="1" applyProtection="1">
      <alignment vertical="center"/>
      <protection locked="0"/>
    </xf>
    <xf numFmtId="0" fontId="14" fillId="18" borderId="35" xfId="0" applyFont="1" applyFill="1" applyBorder="1" applyAlignment="1" applyProtection="1">
      <alignment vertical="center"/>
      <protection locked="0"/>
    </xf>
    <xf numFmtId="0" fontId="14" fillId="18" borderId="54" xfId="0" applyFont="1" applyFill="1" applyBorder="1" applyAlignment="1" applyProtection="1">
      <alignment vertical="center"/>
      <protection locked="0"/>
    </xf>
    <xf numFmtId="0" fontId="14" fillId="18" borderId="0" xfId="0" applyFont="1" applyFill="1" applyBorder="1" applyAlignment="1" applyProtection="1">
      <alignment vertical="center"/>
      <protection locked="0"/>
    </xf>
    <xf numFmtId="0" fontId="14" fillId="18" borderId="39" xfId="0" applyFont="1" applyFill="1" applyBorder="1" applyAlignment="1" applyProtection="1">
      <alignment vertical="center"/>
      <protection locked="0"/>
    </xf>
    <xf numFmtId="0" fontId="14" fillId="18" borderId="46" xfId="0" applyFont="1" applyFill="1" applyBorder="1" applyAlignment="1" applyProtection="1">
      <alignment vertical="center"/>
      <protection locked="0"/>
    </xf>
    <xf numFmtId="15" fontId="6" fillId="0" borderId="0" xfId="0" applyNumberFormat="1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9" fillId="5" borderId="33" xfId="0" applyFont="1" applyFill="1" applyBorder="1" applyAlignment="1" applyProtection="1">
      <alignment horizontal="left" vertical="center" wrapText="1"/>
      <protection locked="0"/>
    </xf>
    <xf numFmtId="0" fontId="9" fillId="5" borderId="36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14" fillId="15" borderId="34" xfId="0" applyFont="1" applyFill="1" applyBorder="1" applyAlignment="1" applyProtection="1">
      <alignment horizontal="center" vertical="center" wrapText="1"/>
      <protection locked="0"/>
    </xf>
    <xf numFmtId="0" fontId="14" fillId="15" borderId="31" xfId="0" applyFont="1" applyFill="1" applyBorder="1" applyAlignment="1" applyProtection="1">
      <alignment horizontal="center" vertical="center" wrapText="1"/>
      <protection locked="0"/>
    </xf>
    <xf numFmtId="0" fontId="14" fillId="11" borderId="37" xfId="0" applyFont="1" applyFill="1" applyBorder="1" applyAlignment="1" applyProtection="1">
      <alignment horizontal="center" vertical="center" wrapText="1"/>
      <protection locked="0"/>
    </xf>
    <xf numFmtId="0" fontId="14" fillId="11" borderId="38" xfId="0" applyFont="1" applyFill="1" applyBorder="1" applyAlignment="1" applyProtection="1">
      <alignment horizontal="center" vertical="center" wrapText="1"/>
      <protection locked="0"/>
    </xf>
    <xf numFmtId="0" fontId="14" fillId="11" borderId="54" xfId="0" applyFont="1" applyFill="1" applyBorder="1" applyAlignment="1" applyProtection="1">
      <alignment horizontal="center" vertical="center" wrapText="1"/>
      <protection locked="0"/>
    </xf>
    <xf numFmtId="0" fontId="14" fillId="11" borderId="63" xfId="0" applyFont="1" applyFill="1" applyBorder="1" applyAlignment="1" applyProtection="1">
      <alignment horizontal="center" vertical="center" wrapText="1"/>
      <protection locked="0"/>
    </xf>
    <xf numFmtId="0" fontId="14" fillId="11" borderId="39" xfId="0" applyFont="1" applyFill="1" applyBorder="1" applyAlignment="1" applyProtection="1">
      <alignment horizontal="center" vertical="center" wrapText="1"/>
      <protection locked="0"/>
    </xf>
    <xf numFmtId="0" fontId="14" fillId="11" borderId="40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9" fillId="11" borderId="33" xfId="0" applyFont="1" applyFill="1" applyBorder="1" applyAlignment="1" applyProtection="1">
      <alignment horizontal="left" vertical="center" wrapText="1"/>
      <protection locked="0"/>
    </xf>
    <xf numFmtId="0" fontId="9" fillId="11" borderId="36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/>
      <protection locked="0"/>
    </xf>
    <xf numFmtId="0" fontId="14" fillId="10" borderId="34" xfId="0" applyFont="1" applyFill="1" applyBorder="1" applyAlignment="1" applyProtection="1">
      <alignment horizontal="center" vertical="center" wrapText="1"/>
      <protection locked="0"/>
    </xf>
    <xf numFmtId="0" fontId="14" fillId="10" borderId="31" xfId="0" applyFont="1" applyFill="1" applyBorder="1" applyAlignment="1" applyProtection="1">
      <alignment horizontal="center" vertical="center" wrapText="1"/>
      <protection locked="0"/>
    </xf>
    <xf numFmtId="0" fontId="14" fillId="10" borderId="27" xfId="0" applyFont="1" applyFill="1" applyBorder="1" applyAlignment="1" applyProtection="1">
      <alignment horizontal="center" vertical="center" wrapText="1"/>
      <protection locked="0"/>
    </xf>
    <xf numFmtId="0" fontId="14" fillId="4" borderId="33" xfId="0" applyFont="1" applyFill="1" applyBorder="1" applyAlignment="1" applyProtection="1">
      <alignment horizontal="left" vertical="center"/>
      <protection locked="0"/>
    </xf>
    <xf numFmtId="0" fontId="9" fillId="10" borderId="33" xfId="0" applyFont="1" applyFill="1" applyBorder="1" applyAlignment="1" applyProtection="1">
      <alignment horizontal="left" vertical="center" wrapText="1"/>
      <protection locked="0"/>
    </xf>
    <xf numFmtId="0" fontId="9" fillId="10" borderId="36" xfId="0" applyFont="1" applyFill="1" applyBorder="1" applyAlignment="1" applyProtection="1">
      <alignment horizontal="left" vertical="center" wrapText="1"/>
      <protection locked="0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0" fontId="14" fillId="8" borderId="3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4" fillId="8" borderId="28" xfId="0" applyFont="1" applyFill="1" applyBorder="1" applyAlignment="1" applyProtection="1">
      <alignment horizontal="left" vertical="center"/>
      <protection locked="0"/>
    </xf>
    <xf numFmtId="0" fontId="14" fillId="8" borderId="33" xfId="0" applyFont="1" applyFill="1" applyBorder="1" applyAlignment="1" applyProtection="1">
      <alignment horizontal="left" vertical="center"/>
      <protection locked="0"/>
    </xf>
    <xf numFmtId="0" fontId="14" fillId="8" borderId="34" xfId="0" applyFont="1" applyFill="1" applyBorder="1" applyAlignment="1" applyProtection="1">
      <alignment horizontal="center" vertical="center" wrapText="1"/>
      <protection locked="0"/>
    </xf>
    <xf numFmtId="0" fontId="14" fillId="8" borderId="27" xfId="0" applyFont="1" applyFill="1" applyBorder="1" applyAlignment="1" applyProtection="1">
      <alignment horizontal="center" vertical="center" wrapText="1"/>
      <protection locked="0"/>
    </xf>
    <xf numFmtId="0" fontId="7" fillId="9" borderId="31" xfId="0" applyFont="1" applyFill="1" applyBorder="1" applyAlignment="1" applyProtection="1">
      <alignment horizontal="center" vertical="center" wrapText="1"/>
      <protection locked="0"/>
    </xf>
    <xf numFmtId="0" fontId="7" fillId="9" borderId="27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12" borderId="33" xfId="0" applyFont="1" applyFill="1" applyBorder="1" applyAlignment="1" applyProtection="1">
      <alignment horizontal="left" vertical="center" wrapText="1"/>
      <protection locked="0"/>
    </xf>
    <xf numFmtId="0" fontId="9" fillId="12" borderId="36" xfId="0" applyFont="1" applyFill="1" applyBorder="1" applyAlignment="1" applyProtection="1">
      <alignment horizontal="left" vertical="center" wrapText="1"/>
      <protection locked="0"/>
    </xf>
    <xf numFmtId="0" fontId="9" fillId="9" borderId="33" xfId="0" applyFont="1" applyFill="1" applyBorder="1" applyAlignment="1" applyProtection="1">
      <alignment horizontal="left" vertical="center" wrapText="1"/>
      <protection locked="0"/>
    </xf>
    <xf numFmtId="0" fontId="9" fillId="9" borderId="36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/>
      <protection locked="0"/>
    </xf>
    <xf numFmtId="0" fontId="22" fillId="4" borderId="46" xfId="0" applyFont="1" applyFill="1" applyBorder="1" applyAlignment="1" applyProtection="1">
      <alignment horizontal="left" vertical="center" wrapText="1"/>
      <protection locked="0"/>
    </xf>
    <xf numFmtId="0" fontId="22" fillId="4" borderId="4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 applyProtection="1">
      <alignment horizontal="center" vertical="center" wrapText="1"/>
      <protection locked="0"/>
    </xf>
    <xf numFmtId="0" fontId="21" fillId="16" borderId="31" xfId="0" applyFont="1" applyFill="1" applyBorder="1" applyAlignment="1" applyProtection="1">
      <alignment horizontal="center" vertical="center" wrapText="1"/>
      <protection locked="0"/>
    </xf>
    <xf numFmtId="0" fontId="21" fillId="16" borderId="27" xfId="0" applyFont="1" applyFill="1" applyBorder="1" applyAlignment="1" applyProtection="1">
      <alignment horizontal="center" vertical="center" wrapText="1"/>
      <protection locked="0"/>
    </xf>
    <xf numFmtId="0" fontId="3" fillId="16" borderId="31" xfId="0" applyFont="1" applyFill="1" applyBorder="1" applyAlignment="1" applyProtection="1">
      <alignment horizontal="center" vertical="center" wrapText="1"/>
      <protection locked="0"/>
    </xf>
    <xf numFmtId="0" fontId="3" fillId="16" borderId="34" xfId="0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  <protection locked="0"/>
    </xf>
    <xf numFmtId="0" fontId="13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36" xfId="0" applyFont="1" applyFill="1" applyBorder="1" applyAlignment="1" applyProtection="1">
      <alignment horizontal="left" vertical="center" wrapText="1"/>
      <protection locked="0"/>
    </xf>
    <xf numFmtId="0" fontId="22" fillId="4" borderId="33" xfId="0" applyFont="1" applyFill="1" applyBorder="1" applyAlignment="1" applyProtection="1">
      <alignment horizontal="left" vertical="center" wrapText="1"/>
      <protection locked="0"/>
    </xf>
    <xf numFmtId="0" fontId="22" fillId="4" borderId="36" xfId="0" applyFont="1" applyFill="1" applyBorder="1" applyAlignment="1" applyProtection="1">
      <alignment horizontal="left" vertical="center" wrapText="1"/>
      <protection locked="0"/>
    </xf>
    <xf numFmtId="0" fontId="13" fillId="8" borderId="28" xfId="0" applyFont="1" applyFill="1" applyBorder="1" applyAlignment="1" applyProtection="1">
      <alignment horizontal="left" vertical="center"/>
      <protection locked="0"/>
    </xf>
    <xf numFmtId="0" fontId="13" fillId="8" borderId="33" xfId="0" applyFont="1" applyFill="1" applyBorder="1" applyAlignment="1" applyProtection="1">
      <alignment horizontal="left" vertical="center"/>
      <protection locked="0"/>
    </xf>
    <xf numFmtId="0" fontId="22" fillId="4" borderId="28" xfId="0" applyFont="1" applyFill="1" applyBorder="1" applyAlignment="1" applyProtection="1">
      <alignment horizontal="left" vertical="top"/>
      <protection locked="0"/>
    </xf>
    <xf numFmtId="0" fontId="22" fillId="4" borderId="33" xfId="0" applyFont="1" applyFill="1" applyBorder="1" applyAlignment="1" applyProtection="1">
      <alignment horizontal="left" vertical="top"/>
      <protection locked="0"/>
    </xf>
    <xf numFmtId="0" fontId="22" fillId="4" borderId="36" xfId="0" applyFont="1" applyFill="1" applyBorder="1" applyAlignment="1" applyProtection="1">
      <alignment horizontal="left" vertical="top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 applyProtection="1">
      <alignment horizontal="left" vertical="center"/>
      <protection locked="0"/>
    </xf>
    <xf numFmtId="0" fontId="13" fillId="4" borderId="33" xfId="0" applyFont="1" applyFill="1" applyBorder="1" applyAlignment="1" applyProtection="1">
      <alignment horizontal="left" vertical="center"/>
      <protection locked="0"/>
    </xf>
    <xf numFmtId="0" fontId="13" fillId="4" borderId="36" xfId="0" applyFont="1" applyFill="1" applyBorder="1" applyAlignment="1" applyProtection="1">
      <alignment horizontal="left" vertical="center"/>
      <protection locked="0"/>
    </xf>
    <xf numFmtId="0" fontId="14" fillId="8" borderId="34" xfId="0" applyFont="1" applyFill="1" applyBorder="1" applyAlignment="1" applyProtection="1">
      <alignment horizontal="center" vertical="center"/>
      <protection locked="0"/>
    </xf>
    <xf numFmtId="0" fontId="14" fillId="8" borderId="27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14" borderId="68" xfId="0" applyFont="1" applyFill="1" applyBorder="1" applyAlignment="1" applyProtection="1">
      <alignment horizontal="center" vertical="center"/>
      <protection locked="0"/>
    </xf>
    <xf numFmtId="0" fontId="14" fillId="14" borderId="70" xfId="0" applyFont="1" applyFill="1" applyBorder="1" applyAlignment="1" applyProtection="1">
      <alignment horizontal="center" vertical="center"/>
      <protection locked="0"/>
    </xf>
    <xf numFmtId="0" fontId="14" fillId="7" borderId="16" xfId="0" applyFont="1" applyFill="1" applyBorder="1" applyAlignment="1" applyProtection="1">
      <alignment horizontal="center" vertical="center"/>
      <protection locked="0"/>
    </xf>
    <xf numFmtId="0" fontId="14" fillId="7" borderId="66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left" vertical="center"/>
      <protection locked="0"/>
    </xf>
    <xf numFmtId="0" fontId="13" fillId="10" borderId="33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1" fontId="6" fillId="3" borderId="28" xfId="0" applyNumberFormat="1" applyFont="1" applyFill="1" applyBorder="1" applyAlignment="1" applyProtection="1">
      <alignment horizontal="center" vertical="center"/>
      <protection locked="0"/>
    </xf>
    <xf numFmtId="1" fontId="6" fillId="3" borderId="33" xfId="0" applyNumberFormat="1" applyFont="1" applyFill="1" applyBorder="1" applyAlignment="1" applyProtection="1">
      <alignment horizontal="center" vertical="center"/>
      <protection locked="0"/>
    </xf>
    <xf numFmtId="1" fontId="6" fillId="3" borderId="36" xfId="0" applyNumberFormat="1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14" borderId="44" xfId="0" applyFont="1" applyFill="1" applyBorder="1" applyAlignment="1" applyProtection="1">
      <alignment horizontal="center" vertical="center"/>
      <protection locked="0"/>
    </xf>
    <xf numFmtId="0" fontId="9" fillId="17" borderId="31" xfId="0" applyFont="1" applyFill="1" applyBorder="1" applyAlignment="1" applyProtection="1">
      <alignment horizontal="center" vertical="center"/>
      <protection locked="0"/>
    </xf>
    <xf numFmtId="0" fontId="9" fillId="17" borderId="27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4" fillId="8" borderId="37" xfId="0" applyFont="1" applyFill="1" applyBorder="1" applyAlignment="1" applyProtection="1">
      <alignment horizontal="center" vertical="center" wrapText="1"/>
      <protection locked="0"/>
    </xf>
    <xf numFmtId="0" fontId="14" fillId="8" borderId="54" xfId="0" applyFont="1" applyFill="1" applyBorder="1" applyAlignment="1" applyProtection="1">
      <alignment horizontal="center" vertical="center" wrapText="1"/>
      <protection locked="0"/>
    </xf>
    <xf numFmtId="0" fontId="14" fillId="8" borderId="39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left" vertical="center" wrapText="1"/>
      <protection locked="0"/>
    </xf>
    <xf numFmtId="0" fontId="14" fillId="18" borderId="37" xfId="0" applyFont="1" applyFill="1" applyBorder="1" applyAlignment="1" applyProtection="1">
      <alignment horizontal="center" vertical="center"/>
      <protection locked="0"/>
    </xf>
    <xf numFmtId="0" fontId="14" fillId="18" borderId="35" xfId="0" applyFont="1" applyFill="1" applyBorder="1" applyAlignment="1" applyProtection="1">
      <alignment horizontal="center" vertical="center"/>
      <protection locked="0"/>
    </xf>
    <xf numFmtId="0" fontId="14" fillId="18" borderId="38" xfId="0" applyFont="1" applyFill="1" applyBorder="1" applyAlignment="1" applyProtection="1">
      <alignment horizontal="center" vertical="center"/>
      <protection locked="0"/>
    </xf>
    <xf numFmtId="0" fontId="14" fillId="18" borderId="54" xfId="0" applyFont="1" applyFill="1" applyBorder="1" applyAlignment="1" applyProtection="1">
      <alignment horizontal="left" vertical="center"/>
      <protection locked="0"/>
    </xf>
    <xf numFmtId="0" fontId="14" fillId="18" borderId="0" xfId="0" applyFont="1" applyFill="1" applyBorder="1" applyAlignment="1" applyProtection="1">
      <alignment horizontal="left" vertical="center"/>
      <protection locked="0"/>
    </xf>
    <xf numFmtId="0" fontId="14" fillId="18" borderId="63" xfId="0" applyFont="1" applyFill="1" applyBorder="1" applyAlignment="1" applyProtection="1">
      <alignment horizontal="left" vertical="center"/>
      <protection locked="0"/>
    </xf>
    <xf numFmtId="0" fontId="14" fillId="18" borderId="39" xfId="0" applyFont="1" applyFill="1" applyBorder="1" applyAlignment="1" applyProtection="1">
      <alignment horizontal="left" vertical="center"/>
      <protection locked="0"/>
    </xf>
    <xf numFmtId="0" fontId="14" fillId="18" borderId="46" xfId="0" applyFont="1" applyFill="1" applyBorder="1" applyAlignment="1" applyProtection="1">
      <alignment horizontal="left" vertical="center"/>
      <protection locked="0"/>
    </xf>
    <xf numFmtId="0" fontId="14" fillId="18" borderId="40" xfId="0" applyFont="1" applyFill="1" applyBorder="1" applyAlignment="1" applyProtection="1">
      <alignment horizontal="left" vertical="center"/>
      <protection locked="0"/>
    </xf>
  </cellXfs>
  <cellStyles count="2">
    <cellStyle name="Normalny" xfId="0" builtinId="0"/>
    <cellStyle name="Wąski" xfId="1"/>
  </cellStyles>
  <dxfs count="9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colors>
    <mruColors>
      <color rgb="FFCCFFCC"/>
      <color rgb="FFFFFF99"/>
      <color rgb="FFCCFF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BS104"/>
  <sheetViews>
    <sheetView showGridLines="0" showZeros="0" tabSelected="1" zoomScale="50" zoomScaleNormal="50" zoomScaleSheetLayoutView="75" workbookViewId="0">
      <pane xSplit="15" ySplit="7" topLeftCell="P8" activePane="bottomRight" state="frozen"/>
      <selection activeCell="B1" sqref="B1"/>
      <selection pane="topRight" activeCell="K1" sqref="K1"/>
      <selection pane="bottomLeft" activeCell="B7" sqref="B7"/>
      <selection pane="bottomRight" activeCell="A3" sqref="A3"/>
    </sheetView>
  </sheetViews>
  <sheetFormatPr defaultRowHeight="12.75"/>
  <cols>
    <col min="1" max="1" width="32" style="3" customWidth="1"/>
    <col min="2" max="2" width="6.28515625" style="27" hidden="1" customWidth="1"/>
    <col min="3" max="3" width="0.42578125" style="27" customWidth="1"/>
    <col min="4" max="4" width="22.28515625" style="1" customWidth="1"/>
    <col min="5" max="5" width="5.5703125" style="1" customWidth="1"/>
    <col min="6" max="6" width="16.140625" style="1" customWidth="1"/>
    <col min="7" max="7" width="5.7109375" style="1" customWidth="1"/>
    <col min="8" max="8" width="48.5703125" style="1" customWidth="1"/>
    <col min="9" max="9" width="14.5703125" style="1" customWidth="1"/>
    <col min="10" max="10" width="7.42578125" style="40" customWidth="1"/>
    <col min="11" max="12" width="7" style="40" customWidth="1"/>
    <col min="13" max="13" width="7.28515625" style="40" customWidth="1"/>
    <col min="14" max="14" width="8.28515625" style="40" customWidth="1"/>
    <col min="15" max="15" width="8.85546875" style="40" customWidth="1"/>
    <col min="16" max="34" width="4.7109375" style="40" customWidth="1"/>
    <col min="35" max="35" width="7.42578125" style="40" customWidth="1"/>
    <col min="36" max="55" width="4.7109375" style="40" customWidth="1"/>
    <col min="56" max="56" width="9.140625" style="1"/>
    <col min="57" max="57" width="20.85546875" style="1" customWidth="1"/>
    <col min="58" max="16384" width="9.140625" style="1"/>
  </cols>
  <sheetData>
    <row r="1" spans="1:57" ht="15" customHeight="1">
      <c r="D1" s="6"/>
      <c r="E1" s="6"/>
      <c r="F1" s="6"/>
      <c r="G1" s="6"/>
      <c r="H1" s="6"/>
      <c r="I1" s="6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2"/>
      <c r="AN1" s="486"/>
      <c r="AO1" s="486"/>
      <c r="AP1" s="486"/>
      <c r="AQ1" s="486"/>
      <c r="AR1" s="486"/>
      <c r="AS1" s="30"/>
      <c r="AT1" s="30"/>
      <c r="AU1" s="30"/>
      <c r="AV1" s="30"/>
      <c r="AW1" s="30"/>
      <c r="AX1" s="30"/>
      <c r="AY1" s="45"/>
      <c r="AZ1" s="45"/>
      <c r="BA1" s="45"/>
      <c r="BB1" s="45"/>
      <c r="BC1" s="45"/>
    </row>
    <row r="2" spans="1:57" ht="18.75" customHeight="1">
      <c r="D2" s="191"/>
      <c r="E2" s="41"/>
      <c r="F2" s="5"/>
      <c r="G2" s="5"/>
      <c r="H2" s="5"/>
      <c r="I2" s="191" t="s">
        <v>96</v>
      </c>
      <c r="J2" s="41" t="s">
        <v>107</v>
      </c>
      <c r="K2" s="41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44"/>
      <c r="AI2" s="44" t="s">
        <v>104</v>
      </c>
      <c r="AJ2" s="30"/>
      <c r="AK2" s="30"/>
      <c r="AL2" s="30"/>
      <c r="AM2" s="32"/>
      <c r="AN2" s="34"/>
      <c r="AO2" s="34"/>
      <c r="AP2" s="34"/>
      <c r="AQ2" s="34"/>
      <c r="AR2" s="34"/>
      <c r="AS2" s="30"/>
      <c r="AT2" s="30"/>
      <c r="AU2" s="30"/>
      <c r="AV2" s="30"/>
      <c r="AW2" s="30"/>
      <c r="AX2" s="43"/>
      <c r="AY2" s="382"/>
      <c r="AZ2" s="382"/>
      <c r="BA2" s="382"/>
      <c r="BB2" s="382"/>
      <c r="BC2" s="382"/>
    </row>
    <row r="3" spans="1:57" ht="18.75" customHeight="1">
      <c r="D3" s="191"/>
      <c r="E3" s="41"/>
      <c r="F3" s="5"/>
      <c r="G3" s="5"/>
      <c r="H3" s="5"/>
      <c r="I3" s="191" t="s">
        <v>94</v>
      </c>
      <c r="J3" s="41" t="s">
        <v>95</v>
      </c>
      <c r="K3" s="4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44"/>
      <c r="AI3" s="302"/>
      <c r="AJ3" s="300" t="s">
        <v>102</v>
      </c>
      <c r="AK3" s="181"/>
      <c r="AL3" s="181"/>
      <c r="AM3" s="32"/>
      <c r="AN3" s="303"/>
      <c r="AO3" s="300" t="s">
        <v>78</v>
      </c>
      <c r="AP3" s="182"/>
      <c r="AQ3" s="182"/>
      <c r="AR3" s="182"/>
      <c r="AS3" s="181"/>
      <c r="AT3" s="181"/>
      <c r="AU3" s="181"/>
      <c r="AV3" s="181"/>
      <c r="AW3" s="181"/>
      <c r="AX3" s="43"/>
      <c r="AY3" s="194"/>
      <c r="AZ3" s="194"/>
      <c r="BA3" s="194"/>
      <c r="BB3" s="194"/>
      <c r="BC3" s="194"/>
    </row>
    <row r="4" spans="1:57" ht="18.75" customHeight="1">
      <c r="D4" s="43"/>
      <c r="E4" s="41"/>
      <c r="F4" s="6"/>
      <c r="G4" s="6"/>
      <c r="H4" s="6"/>
      <c r="I4" s="191" t="s">
        <v>105</v>
      </c>
      <c r="J4" s="41" t="s">
        <v>106</v>
      </c>
      <c r="K4" s="41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44"/>
      <c r="AI4" s="30"/>
      <c r="AJ4" s="30"/>
      <c r="AK4" s="30"/>
      <c r="AL4" s="30"/>
      <c r="AM4" s="192"/>
      <c r="AN4" s="192"/>
      <c r="AO4" s="300"/>
      <c r="AP4" s="301"/>
      <c r="AQ4" s="301"/>
      <c r="AR4" s="301"/>
      <c r="AS4" s="301"/>
      <c r="AT4" s="20"/>
      <c r="AU4" s="181"/>
      <c r="AV4" s="181"/>
      <c r="AW4" s="181"/>
      <c r="AX4" s="193"/>
      <c r="AY4" s="383"/>
      <c r="AZ4" s="383"/>
      <c r="BA4" s="383"/>
      <c r="BB4" s="383"/>
      <c r="BC4" s="383"/>
    </row>
    <row r="5" spans="1:57" ht="15" customHeight="1">
      <c r="D5" s="7"/>
      <c r="E5" s="7"/>
      <c r="F5" s="7"/>
      <c r="G5" s="7"/>
      <c r="H5" s="7"/>
      <c r="I5" s="7"/>
      <c r="J5" s="33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42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45"/>
      <c r="AZ5" s="45"/>
      <c r="BA5" s="45"/>
      <c r="BB5" s="45"/>
      <c r="BC5" s="45"/>
    </row>
    <row r="6" spans="1:57" ht="24.95" customHeight="1">
      <c r="B6" s="439"/>
      <c r="C6" s="441" t="s">
        <v>100</v>
      </c>
      <c r="D6" s="384" t="s">
        <v>15</v>
      </c>
      <c r="E6" s="385"/>
      <c r="F6" s="385"/>
      <c r="G6" s="385"/>
      <c r="H6" s="385"/>
      <c r="I6" s="386"/>
      <c r="J6" s="429" t="s">
        <v>12</v>
      </c>
      <c r="K6" s="430"/>
      <c r="L6" s="430"/>
      <c r="M6" s="430"/>
      <c r="N6" s="430"/>
      <c r="O6" s="431"/>
      <c r="P6" s="429" t="s">
        <v>5</v>
      </c>
      <c r="Q6" s="430"/>
      <c r="R6" s="430"/>
      <c r="S6" s="430"/>
      <c r="T6" s="431"/>
      <c r="U6" s="429" t="s">
        <v>6</v>
      </c>
      <c r="V6" s="430"/>
      <c r="W6" s="430"/>
      <c r="X6" s="430"/>
      <c r="Y6" s="431"/>
      <c r="Z6" s="429" t="s">
        <v>7</v>
      </c>
      <c r="AA6" s="430"/>
      <c r="AB6" s="430"/>
      <c r="AC6" s="430"/>
      <c r="AD6" s="431"/>
      <c r="AE6" s="429" t="s">
        <v>8</v>
      </c>
      <c r="AF6" s="430"/>
      <c r="AG6" s="430"/>
      <c r="AH6" s="430"/>
      <c r="AI6" s="431"/>
      <c r="AJ6" s="429" t="s">
        <v>9</v>
      </c>
      <c r="AK6" s="430"/>
      <c r="AL6" s="430"/>
      <c r="AM6" s="430"/>
      <c r="AN6" s="431"/>
      <c r="AO6" s="429" t="s">
        <v>10</v>
      </c>
      <c r="AP6" s="430"/>
      <c r="AQ6" s="430"/>
      <c r="AR6" s="430"/>
      <c r="AS6" s="431"/>
      <c r="AT6" s="429" t="s">
        <v>11</v>
      </c>
      <c r="AU6" s="430"/>
      <c r="AV6" s="430"/>
      <c r="AW6" s="430"/>
      <c r="AX6" s="431"/>
      <c r="AY6" s="429" t="s">
        <v>29</v>
      </c>
      <c r="AZ6" s="430"/>
      <c r="BA6" s="430"/>
      <c r="BB6" s="430"/>
      <c r="BC6" s="431"/>
    </row>
    <row r="7" spans="1:57" ht="24.95" customHeight="1">
      <c r="B7" s="440"/>
      <c r="C7" s="442"/>
      <c r="D7" s="387"/>
      <c r="E7" s="388"/>
      <c r="F7" s="388"/>
      <c r="G7" s="388"/>
      <c r="H7" s="388"/>
      <c r="I7" s="389"/>
      <c r="J7" s="8" t="s">
        <v>0</v>
      </c>
      <c r="K7" s="9" t="s">
        <v>1</v>
      </c>
      <c r="L7" s="9" t="s">
        <v>2</v>
      </c>
      <c r="M7" s="10" t="s">
        <v>3</v>
      </c>
      <c r="N7" s="11" t="s">
        <v>4</v>
      </c>
      <c r="O7" s="12" t="s">
        <v>16</v>
      </c>
      <c r="P7" s="8" t="s">
        <v>0</v>
      </c>
      <c r="Q7" s="9" t="s">
        <v>1</v>
      </c>
      <c r="R7" s="9" t="s">
        <v>2</v>
      </c>
      <c r="S7" s="10" t="s">
        <v>3</v>
      </c>
      <c r="T7" s="12" t="s">
        <v>16</v>
      </c>
      <c r="U7" s="8" t="s">
        <v>0</v>
      </c>
      <c r="V7" s="9" t="s">
        <v>1</v>
      </c>
      <c r="W7" s="9" t="s">
        <v>2</v>
      </c>
      <c r="X7" s="10" t="s">
        <v>3</v>
      </c>
      <c r="Y7" s="12" t="s">
        <v>16</v>
      </c>
      <c r="Z7" s="8" t="s">
        <v>0</v>
      </c>
      <c r="AA7" s="9" t="s">
        <v>1</v>
      </c>
      <c r="AB7" s="9" t="s">
        <v>2</v>
      </c>
      <c r="AC7" s="10" t="s">
        <v>3</v>
      </c>
      <c r="AD7" s="12" t="s">
        <v>16</v>
      </c>
      <c r="AE7" s="8" t="s">
        <v>0</v>
      </c>
      <c r="AF7" s="9" t="s">
        <v>1</v>
      </c>
      <c r="AG7" s="9" t="s">
        <v>2</v>
      </c>
      <c r="AH7" s="10" t="s">
        <v>3</v>
      </c>
      <c r="AI7" s="12" t="s">
        <v>16</v>
      </c>
      <c r="AJ7" s="8" t="s">
        <v>0</v>
      </c>
      <c r="AK7" s="9" t="s">
        <v>1</v>
      </c>
      <c r="AL7" s="9" t="s">
        <v>2</v>
      </c>
      <c r="AM7" s="10" t="s">
        <v>3</v>
      </c>
      <c r="AN7" s="12" t="s">
        <v>16</v>
      </c>
      <c r="AO7" s="8" t="s">
        <v>0</v>
      </c>
      <c r="AP7" s="9" t="s">
        <v>1</v>
      </c>
      <c r="AQ7" s="9" t="s">
        <v>2</v>
      </c>
      <c r="AR7" s="10" t="s">
        <v>3</v>
      </c>
      <c r="AS7" s="12" t="s">
        <v>16</v>
      </c>
      <c r="AT7" s="8" t="s">
        <v>0</v>
      </c>
      <c r="AU7" s="9" t="s">
        <v>1</v>
      </c>
      <c r="AV7" s="9" t="s">
        <v>2</v>
      </c>
      <c r="AW7" s="10" t="s">
        <v>3</v>
      </c>
      <c r="AX7" s="12" t="s">
        <v>16</v>
      </c>
      <c r="AY7" s="8" t="s">
        <v>0</v>
      </c>
      <c r="AZ7" s="9" t="s">
        <v>1</v>
      </c>
      <c r="BA7" s="9" t="s">
        <v>2</v>
      </c>
      <c r="BB7" s="10" t="s">
        <v>3</v>
      </c>
      <c r="BC7" s="12" t="s">
        <v>16</v>
      </c>
    </row>
    <row r="8" spans="1:57" ht="54" customHeight="1">
      <c r="B8" s="313"/>
      <c r="C8" s="313"/>
      <c r="D8" s="426" t="s">
        <v>90</v>
      </c>
      <c r="E8" s="426"/>
      <c r="F8" s="426"/>
      <c r="G8" s="426"/>
      <c r="H8" s="426"/>
      <c r="I8" s="427"/>
      <c r="J8" s="264">
        <f t="shared" ref="J8:BC8" si="0">SUM(J9:J19)</f>
        <v>105</v>
      </c>
      <c r="K8" s="265">
        <f t="shared" si="0"/>
        <v>210</v>
      </c>
      <c r="L8" s="265">
        <f t="shared" si="0"/>
        <v>0</v>
      </c>
      <c r="M8" s="266">
        <f t="shared" si="0"/>
        <v>15</v>
      </c>
      <c r="N8" s="267">
        <f t="shared" si="0"/>
        <v>330</v>
      </c>
      <c r="O8" s="268">
        <f t="shared" si="0"/>
        <v>20</v>
      </c>
      <c r="P8" s="269">
        <f t="shared" si="0"/>
        <v>45</v>
      </c>
      <c r="Q8" s="270">
        <f t="shared" si="0"/>
        <v>60</v>
      </c>
      <c r="R8" s="270">
        <f t="shared" si="0"/>
        <v>0</v>
      </c>
      <c r="S8" s="271">
        <f t="shared" si="0"/>
        <v>0</v>
      </c>
      <c r="T8" s="268">
        <f t="shared" si="0"/>
        <v>9</v>
      </c>
      <c r="U8" s="269">
        <f t="shared" si="0"/>
        <v>0</v>
      </c>
      <c r="V8" s="270">
        <f t="shared" si="0"/>
        <v>30</v>
      </c>
      <c r="W8" s="270">
        <f t="shared" si="0"/>
        <v>0</v>
      </c>
      <c r="X8" s="271">
        <f t="shared" si="0"/>
        <v>0</v>
      </c>
      <c r="Y8" s="268">
        <f t="shared" si="0"/>
        <v>2</v>
      </c>
      <c r="Z8" s="269">
        <f t="shared" si="0"/>
        <v>0</v>
      </c>
      <c r="AA8" s="270">
        <f t="shared" si="0"/>
        <v>30</v>
      </c>
      <c r="AB8" s="270">
        <f t="shared" si="0"/>
        <v>0</v>
      </c>
      <c r="AC8" s="271">
        <f t="shared" si="0"/>
        <v>0</v>
      </c>
      <c r="AD8" s="268">
        <f t="shared" si="0"/>
        <v>2</v>
      </c>
      <c r="AE8" s="269">
        <f t="shared" si="0"/>
        <v>0</v>
      </c>
      <c r="AF8" s="270">
        <f t="shared" si="0"/>
        <v>30</v>
      </c>
      <c r="AG8" s="270">
        <f t="shared" si="0"/>
        <v>0</v>
      </c>
      <c r="AH8" s="271">
        <f t="shared" si="0"/>
        <v>0</v>
      </c>
      <c r="AI8" s="268">
        <f t="shared" si="0"/>
        <v>2</v>
      </c>
      <c r="AJ8" s="269">
        <f t="shared" si="0"/>
        <v>15</v>
      </c>
      <c r="AK8" s="270">
        <f t="shared" si="0"/>
        <v>30</v>
      </c>
      <c r="AL8" s="270">
        <f t="shared" si="0"/>
        <v>0</v>
      </c>
      <c r="AM8" s="271">
        <f t="shared" si="0"/>
        <v>0</v>
      </c>
      <c r="AN8" s="268">
        <f t="shared" si="0"/>
        <v>1</v>
      </c>
      <c r="AO8" s="269">
        <f t="shared" si="0"/>
        <v>30</v>
      </c>
      <c r="AP8" s="270">
        <f t="shared" si="0"/>
        <v>30</v>
      </c>
      <c r="AQ8" s="270">
        <f t="shared" si="0"/>
        <v>0</v>
      </c>
      <c r="AR8" s="271">
        <f t="shared" si="0"/>
        <v>0</v>
      </c>
      <c r="AS8" s="268">
        <f t="shared" si="0"/>
        <v>2</v>
      </c>
      <c r="AT8" s="269">
        <f t="shared" si="0"/>
        <v>15</v>
      </c>
      <c r="AU8" s="270">
        <f t="shared" si="0"/>
        <v>0</v>
      </c>
      <c r="AV8" s="270">
        <f t="shared" si="0"/>
        <v>0</v>
      </c>
      <c r="AW8" s="271">
        <f t="shared" si="0"/>
        <v>15</v>
      </c>
      <c r="AX8" s="268">
        <f t="shared" si="0"/>
        <v>2</v>
      </c>
      <c r="AY8" s="269">
        <f t="shared" si="0"/>
        <v>0</v>
      </c>
      <c r="AZ8" s="270">
        <f t="shared" si="0"/>
        <v>0</v>
      </c>
      <c r="BA8" s="270">
        <f t="shared" si="0"/>
        <v>0</v>
      </c>
      <c r="BB8" s="271">
        <f t="shared" si="0"/>
        <v>0</v>
      </c>
      <c r="BC8" s="268">
        <f t="shared" si="0"/>
        <v>0</v>
      </c>
    </row>
    <row r="9" spans="1:57" ht="5.25" customHeight="1">
      <c r="B9" s="273"/>
      <c r="C9" s="273"/>
      <c r="D9" s="428"/>
      <c r="E9" s="428"/>
      <c r="F9" s="428"/>
      <c r="G9" s="428"/>
      <c r="H9" s="428"/>
      <c r="I9" s="428"/>
      <c r="J9" s="251"/>
      <c r="K9" s="251"/>
      <c r="L9" s="251"/>
      <c r="M9" s="251"/>
      <c r="N9" s="251"/>
      <c r="O9" s="252"/>
      <c r="P9" s="274"/>
      <c r="Q9" s="274"/>
      <c r="R9" s="274"/>
      <c r="S9" s="274"/>
      <c r="T9" s="252"/>
      <c r="U9" s="274"/>
      <c r="V9" s="274"/>
      <c r="W9" s="274"/>
      <c r="X9" s="274"/>
      <c r="Y9" s="252"/>
      <c r="Z9" s="274"/>
      <c r="AA9" s="274"/>
      <c r="AB9" s="274"/>
      <c r="AC9" s="274"/>
      <c r="AD9" s="252"/>
      <c r="AE9" s="274"/>
      <c r="AF9" s="274"/>
      <c r="AG9" s="274"/>
      <c r="AH9" s="274"/>
      <c r="AI9" s="252"/>
      <c r="AJ9" s="274"/>
      <c r="AK9" s="274"/>
      <c r="AL9" s="274"/>
      <c r="AM9" s="274"/>
      <c r="AN9" s="252"/>
      <c r="AO9" s="274"/>
      <c r="AP9" s="274"/>
      <c r="AQ9" s="274"/>
      <c r="AR9" s="274"/>
      <c r="AS9" s="252"/>
      <c r="AT9" s="274"/>
      <c r="AU9" s="274"/>
      <c r="AV9" s="274"/>
      <c r="AW9" s="274"/>
      <c r="AX9" s="252"/>
      <c r="AY9" s="274"/>
      <c r="AZ9" s="274"/>
      <c r="BA9" s="274"/>
      <c r="BB9" s="274"/>
      <c r="BC9" s="256"/>
    </row>
    <row r="10" spans="1:57" s="2" customFormat="1" ht="24.95" customHeight="1">
      <c r="A10" s="4"/>
      <c r="B10" s="443"/>
      <c r="C10" s="227"/>
      <c r="D10" s="421" t="s">
        <v>47</v>
      </c>
      <c r="E10" s="272">
        <v>1</v>
      </c>
      <c r="F10" s="447" t="s">
        <v>43</v>
      </c>
      <c r="G10" s="447"/>
      <c r="H10" s="447"/>
      <c r="I10" s="448"/>
      <c r="J10" s="28">
        <f t="shared" ref="J10:M18" si="1">SUMIF($P$7:$BC$7,J$7,$P10:$BC10)</f>
        <v>15</v>
      </c>
      <c r="K10" s="28">
        <f t="shared" si="1"/>
        <v>15</v>
      </c>
      <c r="L10" s="28">
        <f t="shared" si="1"/>
        <v>0</v>
      </c>
      <c r="M10" s="28">
        <f t="shared" si="1"/>
        <v>0</v>
      </c>
      <c r="N10" s="28">
        <f t="shared" ref="N10:N18" si="2">SUM(J10:M10)</f>
        <v>30</v>
      </c>
      <c r="O10" s="50">
        <f t="shared" ref="O10:O18" si="3">SUMIF($P$7:$BC$7,O$7,$P10:$BC10)</f>
        <v>3</v>
      </c>
      <c r="P10" s="167">
        <v>15</v>
      </c>
      <c r="Q10" s="357">
        <v>15</v>
      </c>
      <c r="R10" s="357"/>
      <c r="S10" s="358"/>
      <c r="T10" s="85">
        <v>3</v>
      </c>
      <c r="U10" s="145"/>
      <c r="V10" s="143"/>
      <c r="W10" s="143"/>
      <c r="X10" s="177"/>
      <c r="Y10" s="85"/>
      <c r="Z10" s="145"/>
      <c r="AA10" s="143"/>
      <c r="AB10" s="143"/>
      <c r="AC10" s="177"/>
      <c r="AD10" s="85"/>
      <c r="AE10" s="145"/>
      <c r="AF10" s="143"/>
      <c r="AG10" s="143"/>
      <c r="AH10" s="177"/>
      <c r="AI10" s="85"/>
      <c r="AJ10" s="145"/>
      <c r="AK10" s="143"/>
      <c r="AL10" s="143"/>
      <c r="AM10" s="177"/>
      <c r="AN10" s="85"/>
      <c r="AO10" s="145"/>
      <c r="AP10" s="143"/>
      <c r="AQ10" s="143"/>
      <c r="AR10" s="177"/>
      <c r="AS10" s="85"/>
      <c r="AT10" s="145"/>
      <c r="AU10" s="143"/>
      <c r="AV10" s="143"/>
      <c r="AW10" s="364"/>
      <c r="AX10" s="50"/>
      <c r="AY10" s="60"/>
      <c r="AZ10" s="52"/>
      <c r="BA10" s="52"/>
      <c r="BB10" s="17"/>
      <c r="BC10" s="50"/>
      <c r="BE10" s="432"/>
    </row>
    <row r="11" spans="1:57" s="2" customFormat="1" ht="25.5" customHeight="1">
      <c r="A11" s="4"/>
      <c r="B11" s="443"/>
      <c r="C11" s="227"/>
      <c r="D11" s="421"/>
      <c r="E11" s="189">
        <v>2</v>
      </c>
      <c r="F11" s="458" t="s">
        <v>55</v>
      </c>
      <c r="G11" s="458"/>
      <c r="H11" s="458"/>
      <c r="I11" s="459"/>
      <c r="J11" s="26">
        <f t="shared" si="1"/>
        <v>15</v>
      </c>
      <c r="K11" s="26">
        <f t="shared" si="1"/>
        <v>0</v>
      </c>
      <c r="L11" s="26">
        <f t="shared" si="1"/>
        <v>0</v>
      </c>
      <c r="M11" s="26">
        <f t="shared" si="1"/>
        <v>15</v>
      </c>
      <c r="N11" s="28">
        <f t="shared" si="2"/>
        <v>30</v>
      </c>
      <c r="O11" s="13">
        <f t="shared" si="3"/>
        <v>2</v>
      </c>
      <c r="P11" s="171"/>
      <c r="Q11" s="359"/>
      <c r="R11" s="359"/>
      <c r="S11" s="360"/>
      <c r="T11" s="71"/>
      <c r="U11" s="75"/>
      <c r="V11" s="66"/>
      <c r="W11" s="66"/>
      <c r="X11" s="179"/>
      <c r="Y11" s="71"/>
      <c r="Z11" s="16"/>
      <c r="AA11" s="14"/>
      <c r="AB11" s="14"/>
      <c r="AC11" s="362"/>
      <c r="AD11" s="13"/>
      <c r="AE11" s="16"/>
      <c r="AF11" s="14"/>
      <c r="AG11" s="14"/>
      <c r="AH11" s="362"/>
      <c r="AI11" s="13"/>
      <c r="AJ11" s="171"/>
      <c r="AK11" s="66"/>
      <c r="AL11" s="66"/>
      <c r="AM11" s="361"/>
      <c r="AN11" s="71"/>
      <c r="AO11" s="16"/>
      <c r="AP11" s="14"/>
      <c r="AQ11" s="14"/>
      <c r="AR11" s="362"/>
      <c r="AS11" s="13"/>
      <c r="AT11" s="171">
        <v>15</v>
      </c>
      <c r="AU11" s="66"/>
      <c r="AV11" s="66"/>
      <c r="AW11" s="365">
        <v>15</v>
      </c>
      <c r="AX11" s="71">
        <v>2</v>
      </c>
      <c r="AY11" s="16"/>
      <c r="AZ11" s="14"/>
      <c r="BA11" s="14"/>
      <c r="BB11" s="15"/>
      <c r="BC11" s="13"/>
      <c r="BE11" s="432"/>
    </row>
    <row r="12" spans="1:57" s="2" customFormat="1" ht="24.95" customHeight="1">
      <c r="A12" s="4"/>
      <c r="B12" s="443"/>
      <c r="C12" s="227"/>
      <c r="D12" s="421"/>
      <c r="E12" s="465">
        <v>4</v>
      </c>
      <c r="F12" s="462" t="s">
        <v>112</v>
      </c>
      <c r="G12" s="463"/>
      <c r="H12" s="463"/>
      <c r="I12" s="464"/>
      <c r="J12" s="474">
        <f t="shared" si="1"/>
        <v>15</v>
      </c>
      <c r="K12" s="474">
        <f t="shared" si="1"/>
        <v>15</v>
      </c>
      <c r="L12" s="474">
        <f t="shared" si="1"/>
        <v>0</v>
      </c>
      <c r="M12" s="474">
        <f t="shared" si="1"/>
        <v>0</v>
      </c>
      <c r="N12" s="474">
        <f t="shared" si="2"/>
        <v>30</v>
      </c>
      <c r="O12" s="472">
        <f t="shared" si="3"/>
        <v>3</v>
      </c>
      <c r="P12" s="492">
        <v>15</v>
      </c>
      <c r="Q12" s="493">
        <v>15</v>
      </c>
      <c r="R12" s="174"/>
      <c r="S12" s="361"/>
      <c r="T12" s="476">
        <v>3</v>
      </c>
      <c r="U12" s="171"/>
      <c r="V12" s="66"/>
      <c r="W12" s="66"/>
      <c r="X12" s="179"/>
      <c r="Y12" s="71"/>
      <c r="Z12" s="75"/>
      <c r="AA12" s="66"/>
      <c r="AB12" s="66"/>
      <c r="AC12" s="179"/>
      <c r="AD12" s="71"/>
      <c r="AE12" s="75"/>
      <c r="AF12" s="66"/>
      <c r="AG12" s="66"/>
      <c r="AH12" s="179"/>
      <c r="AI12" s="71"/>
      <c r="AJ12" s="75"/>
      <c r="AK12" s="66"/>
      <c r="AL12" s="66"/>
      <c r="AM12" s="179"/>
      <c r="AN12" s="71"/>
      <c r="AO12" s="75"/>
      <c r="AP12" s="66"/>
      <c r="AQ12" s="66"/>
      <c r="AR12" s="179"/>
      <c r="AS12" s="71"/>
      <c r="AT12" s="75"/>
      <c r="AU12" s="66"/>
      <c r="AV12" s="66"/>
      <c r="AW12" s="362"/>
      <c r="AX12" s="71"/>
      <c r="AY12" s="16"/>
      <c r="AZ12" s="14"/>
      <c r="BA12" s="14"/>
      <c r="BB12" s="15"/>
      <c r="BC12" s="13"/>
      <c r="BE12" s="432"/>
    </row>
    <row r="13" spans="1:57" s="2" customFormat="1" ht="24.95" customHeight="1">
      <c r="A13" s="4"/>
      <c r="B13" s="443"/>
      <c r="C13" s="336"/>
      <c r="D13" s="421"/>
      <c r="E13" s="466"/>
      <c r="F13" s="462" t="s">
        <v>126</v>
      </c>
      <c r="G13" s="463"/>
      <c r="H13" s="463"/>
      <c r="I13" s="464"/>
      <c r="J13" s="475"/>
      <c r="K13" s="475"/>
      <c r="L13" s="475"/>
      <c r="M13" s="475"/>
      <c r="N13" s="475"/>
      <c r="O13" s="473"/>
      <c r="P13" s="492"/>
      <c r="Q13" s="493"/>
      <c r="R13" s="174"/>
      <c r="S13" s="361"/>
      <c r="T13" s="491"/>
      <c r="U13" s="171"/>
      <c r="V13" s="66"/>
      <c r="W13" s="66"/>
      <c r="X13" s="179"/>
      <c r="Y13" s="71"/>
      <c r="Z13" s="75"/>
      <c r="AA13" s="66"/>
      <c r="AB13" s="66"/>
      <c r="AC13" s="179"/>
      <c r="AD13" s="71"/>
      <c r="AE13" s="75"/>
      <c r="AF13" s="66"/>
      <c r="AG13" s="66"/>
      <c r="AH13" s="179"/>
      <c r="AI13" s="71"/>
      <c r="AJ13" s="75"/>
      <c r="AK13" s="66"/>
      <c r="AL13" s="66"/>
      <c r="AM13" s="179"/>
      <c r="AN13" s="71"/>
      <c r="AO13" s="75"/>
      <c r="AP13" s="66"/>
      <c r="AQ13" s="66"/>
      <c r="AR13" s="179"/>
      <c r="AS13" s="71"/>
      <c r="AT13" s="75"/>
      <c r="AU13" s="66"/>
      <c r="AV13" s="66"/>
      <c r="AW13" s="362"/>
      <c r="AX13" s="71"/>
      <c r="AY13" s="16"/>
      <c r="AZ13" s="14"/>
      <c r="BA13" s="14"/>
      <c r="BB13" s="15"/>
      <c r="BC13" s="13"/>
      <c r="BE13" s="432"/>
    </row>
    <row r="14" spans="1:57" s="2" customFormat="1" ht="24.95" customHeight="1">
      <c r="A14" s="4"/>
      <c r="B14" s="443"/>
      <c r="C14" s="227"/>
      <c r="D14" s="421"/>
      <c r="E14" s="189">
        <v>5</v>
      </c>
      <c r="F14" s="458" t="s">
        <v>46</v>
      </c>
      <c r="G14" s="458"/>
      <c r="H14" s="458"/>
      <c r="I14" s="459"/>
      <c r="J14" s="26">
        <f t="shared" si="1"/>
        <v>30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8">
        <f t="shared" si="2"/>
        <v>30</v>
      </c>
      <c r="O14" s="13">
        <f t="shared" si="3"/>
        <v>2</v>
      </c>
      <c r="P14" s="171"/>
      <c r="Q14" s="174"/>
      <c r="R14" s="174"/>
      <c r="S14" s="361"/>
      <c r="T14" s="71"/>
      <c r="U14" s="75"/>
      <c r="V14" s="66"/>
      <c r="W14" s="66"/>
      <c r="X14" s="179"/>
      <c r="Y14" s="71"/>
      <c r="Z14" s="75"/>
      <c r="AA14" s="66"/>
      <c r="AB14" s="66"/>
      <c r="AC14" s="179"/>
      <c r="AD14" s="71"/>
      <c r="AE14" s="75"/>
      <c r="AF14" s="66"/>
      <c r="AG14" s="66"/>
      <c r="AH14" s="179"/>
      <c r="AI14" s="71"/>
      <c r="AJ14" s="75"/>
      <c r="AK14" s="66"/>
      <c r="AL14" s="66"/>
      <c r="AM14" s="179"/>
      <c r="AN14" s="71"/>
      <c r="AO14" s="75">
        <v>30</v>
      </c>
      <c r="AP14" s="66"/>
      <c r="AQ14" s="66"/>
      <c r="AR14" s="179"/>
      <c r="AS14" s="71">
        <v>2</v>
      </c>
      <c r="AT14" s="75"/>
      <c r="AU14" s="66"/>
      <c r="AV14" s="66"/>
      <c r="AW14" s="362"/>
      <c r="AX14" s="71"/>
      <c r="AY14" s="16"/>
      <c r="AZ14" s="14"/>
      <c r="BA14" s="14"/>
      <c r="BB14" s="15"/>
      <c r="BC14" s="13"/>
      <c r="BE14" s="432"/>
    </row>
    <row r="15" spans="1:57" s="2" customFormat="1" ht="24.95" customHeight="1">
      <c r="A15" s="4"/>
      <c r="B15" s="443"/>
      <c r="C15" s="227"/>
      <c r="D15" s="421"/>
      <c r="E15" s="189">
        <v>6</v>
      </c>
      <c r="F15" s="511" t="s">
        <v>57</v>
      </c>
      <c r="G15" s="458"/>
      <c r="H15" s="458"/>
      <c r="I15" s="459"/>
      <c r="J15" s="26">
        <f t="shared" si="1"/>
        <v>15</v>
      </c>
      <c r="K15" s="26">
        <f t="shared" si="1"/>
        <v>0</v>
      </c>
      <c r="L15" s="26">
        <f t="shared" si="1"/>
        <v>0</v>
      </c>
      <c r="M15" s="26">
        <f t="shared" si="1"/>
        <v>0</v>
      </c>
      <c r="N15" s="28">
        <f t="shared" si="2"/>
        <v>15</v>
      </c>
      <c r="O15" s="13">
        <f t="shared" si="3"/>
        <v>1</v>
      </c>
      <c r="P15" s="171"/>
      <c r="Q15" s="174"/>
      <c r="R15" s="174"/>
      <c r="S15" s="361"/>
      <c r="T15" s="71"/>
      <c r="U15" s="75"/>
      <c r="V15" s="66"/>
      <c r="W15" s="66"/>
      <c r="X15" s="179"/>
      <c r="Y15" s="71"/>
      <c r="Z15" s="75"/>
      <c r="AA15" s="66"/>
      <c r="AB15" s="66"/>
      <c r="AC15" s="179"/>
      <c r="AD15" s="71"/>
      <c r="AE15" s="75"/>
      <c r="AF15" s="66"/>
      <c r="AG15" s="66"/>
      <c r="AH15" s="179"/>
      <c r="AI15" s="71"/>
      <c r="AJ15" s="75">
        <v>15</v>
      </c>
      <c r="AK15" s="66"/>
      <c r="AL15" s="66"/>
      <c r="AM15" s="179"/>
      <c r="AN15" s="71">
        <v>1</v>
      </c>
      <c r="AO15" s="75"/>
      <c r="AP15" s="66"/>
      <c r="AQ15" s="66"/>
      <c r="AR15" s="179"/>
      <c r="AS15" s="71"/>
      <c r="AT15" s="75"/>
      <c r="AU15" s="66"/>
      <c r="AV15" s="66"/>
      <c r="AW15" s="179"/>
      <c r="AX15" s="71"/>
      <c r="AY15" s="16"/>
      <c r="AZ15" s="14"/>
      <c r="BA15" s="14"/>
      <c r="BB15" s="15"/>
      <c r="BC15" s="13"/>
      <c r="BE15" s="432"/>
    </row>
    <row r="16" spans="1:57" s="2" customFormat="1" ht="24.95" customHeight="1">
      <c r="A16" s="4"/>
      <c r="B16" s="443"/>
      <c r="C16" s="227"/>
      <c r="D16" s="421"/>
      <c r="E16" s="189">
        <v>7</v>
      </c>
      <c r="F16" s="458" t="s">
        <v>101</v>
      </c>
      <c r="G16" s="458"/>
      <c r="H16" s="458"/>
      <c r="I16" s="459"/>
      <c r="J16" s="26">
        <f t="shared" si="1"/>
        <v>0</v>
      </c>
      <c r="K16" s="26">
        <f t="shared" si="1"/>
        <v>120</v>
      </c>
      <c r="L16" s="26">
        <f t="shared" si="1"/>
        <v>0</v>
      </c>
      <c r="M16" s="26">
        <f t="shared" si="1"/>
        <v>0</v>
      </c>
      <c r="N16" s="28">
        <f t="shared" si="2"/>
        <v>120</v>
      </c>
      <c r="O16" s="13">
        <f t="shared" si="3"/>
        <v>8</v>
      </c>
      <c r="P16" s="171"/>
      <c r="Q16" s="174">
        <v>30</v>
      </c>
      <c r="R16" s="174"/>
      <c r="S16" s="361"/>
      <c r="T16" s="71">
        <v>2</v>
      </c>
      <c r="U16" s="75"/>
      <c r="V16" s="66">
        <v>30</v>
      </c>
      <c r="W16" s="66"/>
      <c r="X16" s="179"/>
      <c r="Y16" s="71">
        <v>2</v>
      </c>
      <c r="Z16" s="75"/>
      <c r="AA16" s="66">
        <v>30</v>
      </c>
      <c r="AB16" s="66"/>
      <c r="AC16" s="179"/>
      <c r="AD16" s="71">
        <v>2</v>
      </c>
      <c r="AE16" s="75"/>
      <c r="AF16" s="363">
        <v>30</v>
      </c>
      <c r="AG16" s="66"/>
      <c r="AH16" s="179"/>
      <c r="AI16" s="71">
        <v>2</v>
      </c>
      <c r="AJ16" s="75"/>
      <c r="AK16" s="66"/>
      <c r="AL16" s="66"/>
      <c r="AM16" s="179"/>
      <c r="AN16" s="71"/>
      <c r="AO16" s="75"/>
      <c r="AP16" s="66"/>
      <c r="AQ16" s="66"/>
      <c r="AR16" s="179"/>
      <c r="AS16" s="71"/>
      <c r="AT16" s="75"/>
      <c r="AU16" s="66"/>
      <c r="AV16" s="66"/>
      <c r="AW16" s="362"/>
      <c r="AX16" s="13"/>
      <c r="AY16" s="16"/>
      <c r="AZ16" s="14"/>
      <c r="BA16" s="14"/>
      <c r="BB16" s="15"/>
      <c r="BC16" s="13"/>
      <c r="BE16" s="432"/>
    </row>
    <row r="17" spans="1:71" s="2" customFormat="1" ht="24.95" customHeight="1">
      <c r="A17" s="4"/>
      <c r="B17" s="443"/>
      <c r="C17" s="227"/>
      <c r="D17" s="421"/>
      <c r="E17" s="189">
        <v>8</v>
      </c>
      <c r="F17" s="458" t="s">
        <v>44</v>
      </c>
      <c r="G17" s="458"/>
      <c r="H17" s="458"/>
      <c r="I17" s="459"/>
      <c r="J17" s="26">
        <f t="shared" si="1"/>
        <v>0</v>
      </c>
      <c r="K17" s="26">
        <f t="shared" si="1"/>
        <v>60</v>
      </c>
      <c r="L17" s="26">
        <f t="shared" si="1"/>
        <v>0</v>
      </c>
      <c r="M17" s="26">
        <f t="shared" si="1"/>
        <v>0</v>
      </c>
      <c r="N17" s="28">
        <f t="shared" si="2"/>
        <v>60</v>
      </c>
      <c r="O17" s="13">
        <f t="shared" si="3"/>
        <v>0</v>
      </c>
      <c r="P17" s="171"/>
      <c r="Q17" s="174"/>
      <c r="R17" s="174"/>
      <c r="S17" s="361"/>
      <c r="T17" s="71"/>
      <c r="U17" s="75"/>
      <c r="V17" s="66"/>
      <c r="W17" s="66"/>
      <c r="X17" s="179"/>
      <c r="Y17" s="71"/>
      <c r="Z17" s="75"/>
      <c r="AA17" s="66"/>
      <c r="AB17" s="66"/>
      <c r="AC17" s="179"/>
      <c r="AD17" s="71"/>
      <c r="AE17" s="75"/>
      <c r="AF17" s="66"/>
      <c r="AG17" s="66"/>
      <c r="AH17" s="179"/>
      <c r="AI17" s="71"/>
      <c r="AJ17" s="75"/>
      <c r="AK17" s="66">
        <v>30</v>
      </c>
      <c r="AL17" s="66"/>
      <c r="AM17" s="179"/>
      <c r="AN17" s="71"/>
      <c r="AO17" s="75"/>
      <c r="AP17" s="66">
        <v>30</v>
      </c>
      <c r="AQ17" s="66"/>
      <c r="AR17" s="179"/>
      <c r="AS17" s="71"/>
      <c r="AT17" s="75"/>
      <c r="AU17" s="66"/>
      <c r="AV17" s="66"/>
      <c r="AW17" s="362"/>
      <c r="AX17" s="13"/>
      <c r="AY17" s="16"/>
      <c r="AZ17" s="14"/>
      <c r="BA17" s="14"/>
      <c r="BB17" s="15"/>
      <c r="BC17" s="13"/>
      <c r="BE17" s="432"/>
    </row>
    <row r="18" spans="1:71" s="2" customFormat="1" ht="24.95" customHeight="1">
      <c r="A18" s="4"/>
      <c r="B18" s="444"/>
      <c r="C18" s="228"/>
      <c r="D18" s="422"/>
      <c r="E18" s="189">
        <v>9</v>
      </c>
      <c r="F18" s="458" t="s">
        <v>45</v>
      </c>
      <c r="G18" s="458"/>
      <c r="H18" s="458"/>
      <c r="I18" s="459"/>
      <c r="J18" s="26">
        <f t="shared" si="1"/>
        <v>15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8">
        <f t="shared" si="2"/>
        <v>15</v>
      </c>
      <c r="O18" s="13">
        <f t="shared" si="3"/>
        <v>1</v>
      </c>
      <c r="P18" s="168">
        <v>15</v>
      </c>
      <c r="Q18" s="169"/>
      <c r="R18" s="169"/>
      <c r="S18" s="170"/>
      <c r="T18" s="124">
        <v>1</v>
      </c>
      <c r="U18" s="131"/>
      <c r="V18" s="128"/>
      <c r="W18" s="128"/>
      <c r="X18" s="178"/>
      <c r="Y18" s="124"/>
      <c r="Z18" s="131"/>
      <c r="AA18" s="128"/>
      <c r="AB18" s="128"/>
      <c r="AC18" s="178"/>
      <c r="AD18" s="124"/>
      <c r="AE18" s="131"/>
      <c r="AF18" s="128"/>
      <c r="AG18" s="128"/>
      <c r="AH18" s="178"/>
      <c r="AI18" s="124"/>
      <c r="AJ18" s="131"/>
      <c r="AK18" s="128"/>
      <c r="AL18" s="128"/>
      <c r="AM18" s="178"/>
      <c r="AN18" s="124"/>
      <c r="AO18" s="131"/>
      <c r="AP18" s="128"/>
      <c r="AQ18" s="128"/>
      <c r="AR18" s="178"/>
      <c r="AS18" s="124"/>
      <c r="AT18" s="131"/>
      <c r="AU18" s="128"/>
      <c r="AV18" s="128"/>
      <c r="AW18" s="366"/>
      <c r="AX18" s="64"/>
      <c r="AY18" s="133"/>
      <c r="AZ18" s="132"/>
      <c r="BA18" s="132"/>
      <c r="BB18" s="48"/>
      <c r="BC18" s="64"/>
      <c r="BE18" s="432"/>
    </row>
    <row r="19" spans="1:71" s="2" customFormat="1" ht="4.5" customHeight="1">
      <c r="A19" s="4"/>
      <c r="B19" s="247"/>
      <c r="C19" s="247"/>
      <c r="D19" s="242"/>
      <c r="E19" s="242"/>
      <c r="F19" s="242"/>
      <c r="G19" s="242"/>
      <c r="H19" s="242"/>
      <c r="I19" s="242"/>
      <c r="J19" s="248"/>
      <c r="K19" s="248"/>
      <c r="L19" s="248"/>
      <c r="M19" s="248"/>
      <c r="N19" s="24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49"/>
      <c r="AU19" s="249"/>
      <c r="AV19" s="249"/>
      <c r="AW19" s="249"/>
      <c r="AX19" s="249"/>
      <c r="AY19" s="208"/>
      <c r="AZ19" s="208"/>
      <c r="BA19" s="208"/>
      <c r="BB19" s="208"/>
      <c r="BC19" s="208"/>
      <c r="BE19" s="183"/>
    </row>
    <row r="20" spans="1:71" ht="24.75" customHeight="1">
      <c r="B20" s="314"/>
      <c r="C20" s="314"/>
      <c r="D20" s="424" t="s">
        <v>91</v>
      </c>
      <c r="E20" s="424"/>
      <c r="F20" s="424"/>
      <c r="G20" s="424"/>
      <c r="H20" s="424"/>
      <c r="I20" s="425"/>
      <c r="J20" s="93">
        <f t="shared" ref="J20:BC20" si="4">SUM(J21:J37)</f>
        <v>345</v>
      </c>
      <c r="K20" s="94">
        <f t="shared" si="4"/>
        <v>195</v>
      </c>
      <c r="L20" s="94">
        <f t="shared" si="4"/>
        <v>135</v>
      </c>
      <c r="M20" s="95">
        <f t="shared" si="4"/>
        <v>60</v>
      </c>
      <c r="N20" s="96">
        <f t="shared" si="4"/>
        <v>735</v>
      </c>
      <c r="O20" s="92">
        <f t="shared" si="4"/>
        <v>60</v>
      </c>
      <c r="P20" s="97">
        <f t="shared" si="4"/>
        <v>75</v>
      </c>
      <c r="Q20" s="98">
        <f t="shared" si="4"/>
        <v>60</v>
      </c>
      <c r="R20" s="98">
        <f t="shared" si="4"/>
        <v>30</v>
      </c>
      <c r="S20" s="99">
        <f t="shared" si="4"/>
        <v>0</v>
      </c>
      <c r="T20" s="92">
        <f t="shared" si="4"/>
        <v>14</v>
      </c>
      <c r="U20" s="97">
        <f t="shared" si="4"/>
        <v>105</v>
      </c>
      <c r="V20" s="98">
        <f t="shared" si="4"/>
        <v>60</v>
      </c>
      <c r="W20" s="98">
        <f t="shared" si="4"/>
        <v>45</v>
      </c>
      <c r="X20" s="99">
        <f t="shared" si="4"/>
        <v>0</v>
      </c>
      <c r="Y20" s="92">
        <f t="shared" si="4"/>
        <v>16</v>
      </c>
      <c r="Z20" s="97">
        <f t="shared" si="4"/>
        <v>90</v>
      </c>
      <c r="AA20" s="98">
        <f t="shared" si="4"/>
        <v>75</v>
      </c>
      <c r="AB20" s="98">
        <f t="shared" si="4"/>
        <v>30</v>
      </c>
      <c r="AC20" s="99">
        <f t="shared" si="4"/>
        <v>0</v>
      </c>
      <c r="AD20" s="92">
        <f t="shared" si="4"/>
        <v>16</v>
      </c>
      <c r="AE20" s="97">
        <f t="shared" si="4"/>
        <v>45</v>
      </c>
      <c r="AF20" s="98">
        <f t="shared" si="4"/>
        <v>0</v>
      </c>
      <c r="AG20" s="98">
        <f t="shared" si="4"/>
        <v>30</v>
      </c>
      <c r="AH20" s="99">
        <f t="shared" si="4"/>
        <v>45</v>
      </c>
      <c r="AI20" s="92">
        <f t="shared" si="4"/>
        <v>10</v>
      </c>
      <c r="AJ20" s="97">
        <f t="shared" si="4"/>
        <v>30</v>
      </c>
      <c r="AK20" s="98">
        <f t="shared" si="4"/>
        <v>0</v>
      </c>
      <c r="AL20" s="98">
        <f t="shared" si="4"/>
        <v>0</v>
      </c>
      <c r="AM20" s="99">
        <f t="shared" si="4"/>
        <v>15</v>
      </c>
      <c r="AN20" s="92">
        <f t="shared" si="4"/>
        <v>4</v>
      </c>
      <c r="AO20" s="97">
        <f t="shared" si="4"/>
        <v>0</v>
      </c>
      <c r="AP20" s="98">
        <f t="shared" si="4"/>
        <v>0</v>
      </c>
      <c r="AQ20" s="98">
        <f t="shared" si="4"/>
        <v>0</v>
      </c>
      <c r="AR20" s="99">
        <f t="shared" si="4"/>
        <v>0</v>
      </c>
      <c r="AS20" s="92">
        <f t="shared" si="4"/>
        <v>0</v>
      </c>
      <c r="AT20" s="97">
        <f t="shared" si="4"/>
        <v>0</v>
      </c>
      <c r="AU20" s="98">
        <f t="shared" si="4"/>
        <v>0</v>
      </c>
      <c r="AV20" s="98">
        <f t="shared" si="4"/>
        <v>0</v>
      </c>
      <c r="AW20" s="99">
        <f t="shared" si="4"/>
        <v>0</v>
      </c>
      <c r="AX20" s="92">
        <f t="shared" si="4"/>
        <v>0</v>
      </c>
      <c r="AY20" s="97">
        <f t="shared" si="4"/>
        <v>0</v>
      </c>
      <c r="AZ20" s="98">
        <f t="shared" si="4"/>
        <v>0</v>
      </c>
      <c r="BA20" s="98">
        <f t="shared" si="4"/>
        <v>0</v>
      </c>
      <c r="BB20" s="99">
        <f t="shared" si="4"/>
        <v>0</v>
      </c>
      <c r="BC20" s="92">
        <f t="shared" si="4"/>
        <v>0</v>
      </c>
      <c r="BE20" s="184"/>
    </row>
    <row r="21" spans="1:71" ht="2.25" customHeight="1">
      <c r="B21" s="273"/>
      <c r="C21" s="273"/>
      <c r="D21" s="414"/>
      <c r="E21" s="414"/>
      <c r="F21" s="414"/>
      <c r="G21" s="414"/>
      <c r="H21" s="414"/>
      <c r="I21" s="414"/>
      <c r="J21" s="251"/>
      <c r="K21" s="251"/>
      <c r="L21" s="251"/>
      <c r="M21" s="251"/>
      <c r="N21" s="251"/>
      <c r="O21" s="252"/>
      <c r="P21" s="274"/>
      <c r="Q21" s="274"/>
      <c r="R21" s="274"/>
      <c r="S21" s="274"/>
      <c r="T21" s="252"/>
      <c r="U21" s="274"/>
      <c r="V21" s="274"/>
      <c r="W21" s="274"/>
      <c r="X21" s="274"/>
      <c r="Y21" s="252"/>
      <c r="Z21" s="274"/>
      <c r="AA21" s="274"/>
      <c r="AB21" s="274"/>
      <c r="AC21" s="274"/>
      <c r="AD21" s="252"/>
      <c r="AE21" s="274"/>
      <c r="AF21" s="274"/>
      <c r="AG21" s="274"/>
      <c r="AH21" s="274"/>
      <c r="AI21" s="252"/>
      <c r="AJ21" s="274"/>
      <c r="AK21" s="274"/>
      <c r="AL21" s="274"/>
      <c r="AM21" s="274"/>
      <c r="AN21" s="252"/>
      <c r="AO21" s="274"/>
      <c r="AP21" s="274"/>
      <c r="AQ21" s="274"/>
      <c r="AR21" s="274"/>
      <c r="AS21" s="252"/>
      <c r="AT21" s="274"/>
      <c r="AU21" s="274"/>
      <c r="AV21" s="274"/>
      <c r="AW21" s="274"/>
      <c r="AX21" s="252"/>
      <c r="AY21" s="274"/>
      <c r="AZ21" s="274"/>
      <c r="BA21" s="274"/>
      <c r="BB21" s="274"/>
      <c r="BC21" s="256"/>
      <c r="BE21" s="184"/>
    </row>
    <row r="22" spans="1:71" s="2" customFormat="1" ht="24.95" customHeight="1">
      <c r="A22" s="4"/>
      <c r="B22" s="445"/>
      <c r="C22" s="226"/>
      <c r="D22" s="419" t="s">
        <v>60</v>
      </c>
      <c r="E22" s="189">
        <v>1</v>
      </c>
      <c r="F22" s="446" t="s">
        <v>113</v>
      </c>
      <c r="G22" s="446"/>
      <c r="H22" s="446"/>
      <c r="I22" s="446"/>
      <c r="J22" s="26">
        <f t="shared" ref="J22:M35" si="5">SUMIF($P$7:$BC$7,J$7,$P22:$BC22)</f>
        <v>30</v>
      </c>
      <c r="K22" s="26">
        <f t="shared" si="5"/>
        <v>30</v>
      </c>
      <c r="L22" s="26">
        <f t="shared" si="5"/>
        <v>0</v>
      </c>
      <c r="M22" s="26">
        <f t="shared" si="5"/>
        <v>0</v>
      </c>
      <c r="N22" s="28">
        <f t="shared" ref="N22:N27" si="6">SUM(J22:M22)</f>
        <v>60</v>
      </c>
      <c r="O22" s="13">
        <f t="shared" ref="O22:O35" si="7">SUMIF($P$7:$BC$7,O$7,$P22:$BC22)</f>
        <v>5</v>
      </c>
      <c r="P22" s="135">
        <v>30</v>
      </c>
      <c r="Q22" s="136">
        <v>30</v>
      </c>
      <c r="R22" s="136"/>
      <c r="S22" s="137"/>
      <c r="T22" s="138">
        <v>5</v>
      </c>
      <c r="U22" s="372"/>
      <c r="V22" s="136"/>
      <c r="W22" s="136"/>
      <c r="X22" s="140"/>
      <c r="Y22" s="138"/>
      <c r="Z22" s="141"/>
      <c r="AA22" s="142"/>
      <c r="AB22" s="143"/>
      <c r="AC22" s="137"/>
      <c r="AD22" s="138"/>
      <c r="AE22" s="144"/>
      <c r="AF22" s="141"/>
      <c r="AG22" s="143"/>
      <c r="AH22" s="137"/>
      <c r="AI22" s="138"/>
      <c r="AJ22" s="145"/>
      <c r="AK22" s="143"/>
      <c r="AL22" s="143"/>
      <c r="AM22" s="137"/>
      <c r="AN22" s="138"/>
      <c r="AO22" s="145"/>
      <c r="AP22" s="143"/>
      <c r="AQ22" s="146"/>
      <c r="AR22" s="147"/>
      <c r="AS22" s="63"/>
      <c r="AT22" s="148"/>
      <c r="AU22" s="146"/>
      <c r="AV22" s="146"/>
      <c r="AW22" s="147"/>
      <c r="AX22" s="63"/>
      <c r="AY22" s="148"/>
      <c r="AZ22" s="146"/>
      <c r="BA22" s="146"/>
      <c r="BB22" s="147"/>
      <c r="BC22" s="63"/>
      <c r="BE22" s="423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 s="2" customFormat="1" ht="24.95" customHeight="1">
      <c r="A23" s="4"/>
      <c r="B23" s="443"/>
      <c r="C23" s="227"/>
      <c r="D23" s="415"/>
      <c r="E23" s="189">
        <v>2</v>
      </c>
      <c r="F23" s="446" t="s">
        <v>114</v>
      </c>
      <c r="G23" s="446"/>
      <c r="H23" s="446"/>
      <c r="I23" s="446"/>
      <c r="J23" s="26">
        <f t="shared" si="5"/>
        <v>30</v>
      </c>
      <c r="K23" s="26">
        <f t="shared" si="5"/>
        <v>30</v>
      </c>
      <c r="L23" s="26">
        <f t="shared" si="5"/>
        <v>0</v>
      </c>
      <c r="M23" s="26">
        <f t="shared" si="5"/>
        <v>0</v>
      </c>
      <c r="N23" s="28">
        <f t="shared" si="6"/>
        <v>60</v>
      </c>
      <c r="O23" s="13">
        <f t="shared" si="7"/>
        <v>4</v>
      </c>
      <c r="P23" s="70"/>
      <c r="Q23" s="76"/>
      <c r="R23" s="76"/>
      <c r="S23" s="77"/>
      <c r="T23" s="78"/>
      <c r="U23" s="373">
        <v>30</v>
      </c>
      <c r="V23" s="72">
        <v>30</v>
      </c>
      <c r="W23" s="76"/>
      <c r="X23" s="79"/>
      <c r="Y23" s="71">
        <v>4</v>
      </c>
      <c r="Z23" s="73"/>
      <c r="AA23" s="73"/>
      <c r="AB23" s="66"/>
      <c r="AC23" s="77"/>
      <c r="AD23" s="71"/>
      <c r="AE23" s="74"/>
      <c r="AF23" s="81"/>
      <c r="AG23" s="82"/>
      <c r="AH23" s="77"/>
      <c r="AI23" s="78"/>
      <c r="AJ23" s="67"/>
      <c r="AK23" s="82"/>
      <c r="AL23" s="82"/>
      <c r="AM23" s="77"/>
      <c r="AN23" s="78"/>
      <c r="AO23" s="67"/>
      <c r="AP23" s="82"/>
      <c r="AQ23" s="51"/>
      <c r="AR23" s="21"/>
      <c r="AS23" s="49"/>
      <c r="AT23" s="57"/>
      <c r="AU23" s="51"/>
      <c r="AV23" s="51"/>
      <c r="AW23" s="21"/>
      <c r="AX23" s="49"/>
      <c r="AY23" s="57"/>
      <c r="AZ23" s="51"/>
      <c r="BA23" s="51"/>
      <c r="BB23" s="21"/>
      <c r="BC23" s="49"/>
      <c r="BE23" s="423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 s="2" customFormat="1" ht="24.95" customHeight="1">
      <c r="A24" s="4"/>
      <c r="B24" s="443"/>
      <c r="C24" s="324"/>
      <c r="D24" s="415"/>
      <c r="E24" s="189">
        <v>3</v>
      </c>
      <c r="F24" s="341" t="s">
        <v>115</v>
      </c>
      <c r="G24" s="343"/>
      <c r="H24" s="343"/>
      <c r="I24" s="342"/>
      <c r="J24" s="26">
        <f t="shared" si="5"/>
        <v>15</v>
      </c>
      <c r="K24" s="26">
        <f t="shared" si="5"/>
        <v>15</v>
      </c>
      <c r="L24" s="26">
        <f t="shared" si="5"/>
        <v>0</v>
      </c>
      <c r="M24" s="26">
        <f t="shared" si="5"/>
        <v>0</v>
      </c>
      <c r="N24" s="28">
        <f t="shared" si="6"/>
        <v>30</v>
      </c>
      <c r="O24" s="13">
        <f t="shared" si="7"/>
        <v>2</v>
      </c>
      <c r="P24" s="326"/>
      <c r="Q24" s="76"/>
      <c r="R24" s="76"/>
      <c r="S24" s="77"/>
      <c r="T24" s="78"/>
      <c r="U24" s="326"/>
      <c r="V24" s="108"/>
      <c r="W24" s="76"/>
      <c r="X24" s="79"/>
      <c r="Y24" s="78"/>
      <c r="Z24" s="327">
        <v>15</v>
      </c>
      <c r="AA24" s="328">
        <v>15</v>
      </c>
      <c r="AB24" s="82"/>
      <c r="AC24" s="77"/>
      <c r="AD24" s="78">
        <v>2</v>
      </c>
      <c r="AE24" s="74"/>
      <c r="AF24" s="81"/>
      <c r="AG24" s="82"/>
      <c r="AH24" s="77"/>
      <c r="AI24" s="78"/>
      <c r="AJ24" s="67"/>
      <c r="AK24" s="82"/>
      <c r="AL24" s="82"/>
      <c r="AM24" s="77"/>
      <c r="AN24" s="78"/>
      <c r="AO24" s="67"/>
      <c r="AP24" s="82"/>
      <c r="AQ24" s="51"/>
      <c r="AR24" s="21"/>
      <c r="AS24" s="49"/>
      <c r="AT24" s="57"/>
      <c r="AU24" s="51"/>
      <c r="AV24" s="51"/>
      <c r="AW24" s="21"/>
      <c r="AX24" s="49"/>
      <c r="AY24" s="57"/>
      <c r="AZ24" s="51"/>
      <c r="BA24" s="51"/>
      <c r="BB24" s="21"/>
      <c r="BC24" s="49"/>
      <c r="BE24" s="423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 s="2" customFormat="1" ht="24.95" customHeight="1">
      <c r="A25" s="4"/>
      <c r="B25" s="444"/>
      <c r="C25" s="228"/>
      <c r="D25" s="420"/>
      <c r="E25" s="190">
        <v>4</v>
      </c>
      <c r="F25" s="417" t="s">
        <v>98</v>
      </c>
      <c r="G25" s="418"/>
      <c r="H25" s="418"/>
      <c r="I25" s="106" t="s">
        <v>79</v>
      </c>
      <c r="J25" s="119">
        <f t="shared" si="5"/>
        <v>15</v>
      </c>
      <c r="K25" s="119">
        <f t="shared" si="5"/>
        <v>15</v>
      </c>
      <c r="L25" s="119">
        <f t="shared" si="5"/>
        <v>0</v>
      </c>
      <c r="M25" s="119">
        <f t="shared" si="5"/>
        <v>15</v>
      </c>
      <c r="N25" s="120">
        <f t="shared" si="6"/>
        <v>45</v>
      </c>
      <c r="O25" s="64">
        <f t="shared" si="7"/>
        <v>5</v>
      </c>
      <c r="P25" s="121"/>
      <c r="Q25" s="122"/>
      <c r="R25" s="122"/>
      <c r="S25" s="123"/>
      <c r="T25" s="124"/>
      <c r="U25" s="121"/>
      <c r="V25" s="122"/>
      <c r="W25" s="122"/>
      <c r="X25" s="125"/>
      <c r="Y25" s="124"/>
      <c r="Z25" s="172">
        <v>15</v>
      </c>
      <c r="AA25" s="127">
        <v>15</v>
      </c>
      <c r="AB25" s="128"/>
      <c r="AC25" s="178"/>
      <c r="AD25" s="124">
        <v>3</v>
      </c>
      <c r="AE25" s="129"/>
      <c r="AF25" s="126"/>
      <c r="AG25" s="128"/>
      <c r="AH25" s="130">
        <v>15</v>
      </c>
      <c r="AI25" s="124">
        <v>2</v>
      </c>
      <c r="AJ25" s="131"/>
      <c r="AK25" s="128"/>
      <c r="AL25" s="128"/>
      <c r="AM25" s="123"/>
      <c r="AN25" s="124"/>
      <c r="AO25" s="131"/>
      <c r="AP25" s="128"/>
      <c r="AQ25" s="132"/>
      <c r="AR25" s="48"/>
      <c r="AS25" s="64"/>
      <c r="AT25" s="133"/>
      <c r="AU25" s="132"/>
      <c r="AV25" s="132"/>
      <c r="AW25" s="48"/>
      <c r="AX25" s="64"/>
      <c r="AY25" s="133"/>
      <c r="AZ25" s="132"/>
      <c r="BA25" s="132"/>
      <c r="BB25" s="48"/>
      <c r="BC25" s="64"/>
      <c r="BE25" s="423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 s="2" customFormat="1" ht="24.95" customHeight="1">
      <c r="A26" s="4"/>
      <c r="B26" s="445"/>
      <c r="C26" s="227"/>
      <c r="D26" s="415" t="s">
        <v>61</v>
      </c>
      <c r="E26" s="189">
        <v>5</v>
      </c>
      <c r="F26" s="446" t="s">
        <v>27</v>
      </c>
      <c r="G26" s="446"/>
      <c r="H26" s="446"/>
      <c r="I26" s="446"/>
      <c r="J26" s="28">
        <f t="shared" si="5"/>
        <v>45</v>
      </c>
      <c r="K26" s="28">
        <f t="shared" si="5"/>
        <v>30</v>
      </c>
      <c r="L26" s="28">
        <f t="shared" si="5"/>
        <v>0</v>
      </c>
      <c r="M26" s="28">
        <f t="shared" si="5"/>
        <v>0</v>
      </c>
      <c r="N26" s="28">
        <f t="shared" si="6"/>
        <v>75</v>
      </c>
      <c r="O26" s="50">
        <f t="shared" si="7"/>
        <v>6</v>
      </c>
      <c r="P26" s="101">
        <v>30</v>
      </c>
      <c r="Q26" s="108">
        <v>30</v>
      </c>
      <c r="R26" s="108"/>
      <c r="S26" s="109"/>
      <c r="T26" s="110">
        <v>5</v>
      </c>
      <c r="U26" s="70">
        <v>15</v>
      </c>
      <c r="V26" s="72"/>
      <c r="W26" s="136"/>
      <c r="X26" s="175"/>
      <c r="Y26" s="85">
        <v>1</v>
      </c>
      <c r="Z26" s="80"/>
      <c r="AA26" s="112"/>
      <c r="AB26" s="68"/>
      <c r="AC26" s="177"/>
      <c r="AD26" s="176"/>
      <c r="AE26" s="139"/>
      <c r="AF26" s="141"/>
      <c r="AG26" s="143"/>
      <c r="AH26" s="177"/>
      <c r="AI26" s="138"/>
      <c r="AJ26" s="145"/>
      <c r="AK26" s="143"/>
      <c r="AL26" s="143"/>
      <c r="AM26" s="137"/>
      <c r="AN26" s="138"/>
      <c r="AO26" s="145"/>
      <c r="AP26" s="143"/>
      <c r="AQ26" s="146"/>
      <c r="AR26" s="147"/>
      <c r="AS26" s="63"/>
      <c r="AT26" s="148"/>
      <c r="AU26" s="146"/>
      <c r="AV26" s="146"/>
      <c r="AW26" s="147"/>
      <c r="AX26" s="63"/>
      <c r="AY26" s="148"/>
      <c r="AZ26" s="146"/>
      <c r="BA26" s="146"/>
      <c r="BB26" s="147"/>
      <c r="BC26" s="63"/>
      <c r="BE26" s="416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 s="2" customFormat="1" ht="24.95" customHeight="1">
      <c r="A27" s="4"/>
      <c r="B27" s="443"/>
      <c r="C27" s="324"/>
      <c r="D27" s="415"/>
      <c r="E27" s="189">
        <v>6</v>
      </c>
      <c r="F27" s="446" t="s">
        <v>116</v>
      </c>
      <c r="G27" s="446"/>
      <c r="H27" s="446"/>
      <c r="I27" s="446"/>
      <c r="J27" s="28">
        <f t="shared" si="5"/>
        <v>0</v>
      </c>
      <c r="K27" s="28">
        <f t="shared" si="5"/>
        <v>0</v>
      </c>
      <c r="L27" s="28">
        <f t="shared" si="5"/>
        <v>15</v>
      </c>
      <c r="M27" s="28">
        <f t="shared" si="5"/>
        <v>0</v>
      </c>
      <c r="N27" s="28">
        <f t="shared" si="6"/>
        <v>15</v>
      </c>
      <c r="O27" s="50">
        <f t="shared" si="7"/>
        <v>2</v>
      </c>
      <c r="P27" s="66"/>
      <c r="Q27" s="66"/>
      <c r="R27" s="66"/>
      <c r="S27" s="66"/>
      <c r="T27" s="110"/>
      <c r="U27" s="149"/>
      <c r="V27" s="149"/>
      <c r="W27" s="72">
        <v>15</v>
      </c>
      <c r="X27" s="329"/>
      <c r="Y27" s="85">
        <v>2</v>
      </c>
      <c r="Z27" s="114"/>
      <c r="AA27" s="112"/>
      <c r="AB27" s="68"/>
      <c r="AC27" s="65"/>
      <c r="AD27" s="85"/>
      <c r="AE27" s="113"/>
      <c r="AF27" s="114"/>
      <c r="AG27" s="115"/>
      <c r="AH27" s="109"/>
      <c r="AI27" s="110"/>
      <c r="AJ27" s="116"/>
      <c r="AK27" s="115"/>
      <c r="AL27" s="115"/>
      <c r="AM27" s="109"/>
      <c r="AN27" s="110"/>
      <c r="AO27" s="116"/>
      <c r="AP27" s="115"/>
      <c r="AQ27" s="54"/>
      <c r="AR27" s="117"/>
      <c r="AS27" s="46"/>
      <c r="AT27" s="118"/>
      <c r="AU27" s="54"/>
      <c r="AV27" s="54"/>
      <c r="AW27" s="117"/>
      <c r="AX27" s="46"/>
      <c r="AY27" s="118"/>
      <c r="AZ27" s="54"/>
      <c r="BA27" s="54"/>
      <c r="BB27" s="117"/>
      <c r="BC27" s="46"/>
      <c r="BE27" s="416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s="2" customFormat="1" ht="24.95" customHeight="1">
      <c r="A28" s="4"/>
      <c r="B28" s="443"/>
      <c r="C28" s="227"/>
      <c r="D28" s="415"/>
      <c r="E28" s="189">
        <v>7</v>
      </c>
      <c r="F28" s="446" t="s">
        <v>17</v>
      </c>
      <c r="G28" s="446"/>
      <c r="H28" s="446"/>
      <c r="I28" s="446"/>
      <c r="J28" s="26">
        <f t="shared" si="5"/>
        <v>45</v>
      </c>
      <c r="K28" s="26">
        <f t="shared" si="5"/>
        <v>45</v>
      </c>
      <c r="L28" s="26">
        <f t="shared" si="5"/>
        <v>0</v>
      </c>
      <c r="M28" s="26">
        <f t="shared" si="5"/>
        <v>0</v>
      </c>
      <c r="N28" s="28">
        <f t="shared" ref="N28:N35" si="8">SUM(J28:M28)</f>
        <v>90</v>
      </c>
      <c r="O28" s="13">
        <f t="shared" si="7"/>
        <v>7</v>
      </c>
      <c r="P28" s="70"/>
      <c r="Q28" s="174"/>
      <c r="R28" s="66"/>
      <c r="S28" s="179"/>
      <c r="T28" s="173"/>
      <c r="U28" s="180">
        <v>30</v>
      </c>
      <c r="V28" s="80">
        <v>30</v>
      </c>
      <c r="W28" s="52"/>
      <c r="X28" s="17"/>
      <c r="Y28" s="86">
        <v>4</v>
      </c>
      <c r="Z28" s="103">
        <v>15</v>
      </c>
      <c r="AA28" s="66">
        <v>15</v>
      </c>
      <c r="AB28" s="68"/>
      <c r="AC28" s="65"/>
      <c r="AD28" s="85">
        <v>3</v>
      </c>
      <c r="AE28" s="82"/>
      <c r="AF28" s="82"/>
      <c r="AG28" s="82"/>
      <c r="AH28" s="82"/>
      <c r="AI28" s="49"/>
      <c r="AJ28" s="51"/>
      <c r="AK28" s="51"/>
      <c r="AL28" s="51"/>
      <c r="AM28" s="51"/>
      <c r="AN28" s="49"/>
      <c r="AO28" s="51"/>
      <c r="AP28" s="51"/>
      <c r="AQ28" s="51"/>
      <c r="AR28" s="51"/>
      <c r="AS28" s="49"/>
      <c r="AT28" s="51"/>
      <c r="AU28" s="51"/>
      <c r="AV28" s="51"/>
      <c r="AW28" s="51"/>
      <c r="AX28" s="49"/>
      <c r="AY28" s="51"/>
      <c r="AZ28" s="51"/>
      <c r="BA28" s="51"/>
      <c r="BB28" s="51"/>
      <c r="BC28" s="49"/>
      <c r="BE28" s="416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 s="2" customFormat="1" ht="24.95" customHeight="1">
      <c r="A29" s="4"/>
      <c r="B29" s="443"/>
      <c r="C29" s="227"/>
      <c r="D29" s="415"/>
      <c r="E29" s="189">
        <v>8</v>
      </c>
      <c r="F29" s="446" t="s">
        <v>54</v>
      </c>
      <c r="G29" s="446"/>
      <c r="H29" s="446"/>
      <c r="I29" s="446"/>
      <c r="J29" s="26">
        <f t="shared" si="5"/>
        <v>60</v>
      </c>
      <c r="K29" s="26">
        <f t="shared" si="5"/>
        <v>15</v>
      </c>
      <c r="L29" s="26">
        <f t="shared" si="5"/>
        <v>30</v>
      </c>
      <c r="M29" s="26">
        <f t="shared" si="5"/>
        <v>0</v>
      </c>
      <c r="N29" s="28">
        <f t="shared" si="8"/>
        <v>105</v>
      </c>
      <c r="O29" s="13">
        <f t="shared" si="7"/>
        <v>7</v>
      </c>
      <c r="P29" s="70"/>
      <c r="Q29" s="76"/>
      <c r="R29" s="76"/>
      <c r="S29" s="77"/>
      <c r="T29" s="78"/>
      <c r="U29" s="70"/>
      <c r="V29" s="72"/>
      <c r="W29" s="76"/>
      <c r="X29" s="79"/>
      <c r="Y29" s="71"/>
      <c r="Z29" s="80">
        <v>30</v>
      </c>
      <c r="AA29" s="73">
        <v>15</v>
      </c>
      <c r="AB29" s="66"/>
      <c r="AC29" s="77"/>
      <c r="AD29" s="71">
        <v>3</v>
      </c>
      <c r="AE29" s="102">
        <v>30</v>
      </c>
      <c r="AF29" s="81"/>
      <c r="AG29" s="82">
        <v>30</v>
      </c>
      <c r="AH29" s="77"/>
      <c r="AI29" s="78">
        <v>4</v>
      </c>
      <c r="AJ29" s="67"/>
      <c r="AK29" s="82"/>
      <c r="AL29" s="82"/>
      <c r="AM29" s="77"/>
      <c r="AN29" s="78"/>
      <c r="AO29" s="67"/>
      <c r="AP29" s="82"/>
      <c r="AQ29" s="51"/>
      <c r="AR29" s="21"/>
      <c r="AS29" s="49"/>
      <c r="AT29" s="57"/>
      <c r="AU29" s="51"/>
      <c r="AV29" s="51"/>
      <c r="AW29" s="21"/>
      <c r="AX29" s="49"/>
      <c r="AY29" s="57"/>
      <c r="AZ29" s="51"/>
      <c r="BA29" s="51"/>
      <c r="BB29" s="21"/>
      <c r="BC29" s="49"/>
      <c r="BE29" s="416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 s="2" customFormat="1" ht="24.95" customHeight="1">
      <c r="A30" s="4"/>
      <c r="B30" s="444"/>
      <c r="C30" s="227"/>
      <c r="D30" s="415"/>
      <c r="E30" s="190">
        <v>9</v>
      </c>
      <c r="F30" s="460" t="s">
        <v>56</v>
      </c>
      <c r="G30" s="461"/>
      <c r="H30" s="461"/>
      <c r="I30" s="337" t="s">
        <v>80</v>
      </c>
      <c r="J30" s="119">
        <f t="shared" si="5"/>
        <v>30</v>
      </c>
      <c r="K30" s="119">
        <f t="shared" si="5"/>
        <v>0</v>
      </c>
      <c r="L30" s="119">
        <f t="shared" si="5"/>
        <v>0</v>
      </c>
      <c r="M30" s="119">
        <f t="shared" si="5"/>
        <v>15</v>
      </c>
      <c r="N30" s="120">
        <f t="shared" si="8"/>
        <v>45</v>
      </c>
      <c r="O30" s="64">
        <f t="shared" si="7"/>
        <v>4</v>
      </c>
      <c r="P30" s="121"/>
      <c r="Q30" s="122"/>
      <c r="R30" s="122"/>
      <c r="S30" s="123"/>
      <c r="T30" s="124"/>
      <c r="U30" s="121"/>
      <c r="V30" s="122"/>
      <c r="W30" s="122"/>
      <c r="X30" s="125"/>
      <c r="Y30" s="124"/>
      <c r="Z30" s="126"/>
      <c r="AA30" s="127"/>
      <c r="AB30" s="128"/>
      <c r="AC30" s="123"/>
      <c r="AD30" s="124"/>
      <c r="AE30" s="129"/>
      <c r="AF30" s="128"/>
      <c r="AG30" s="128"/>
      <c r="AH30" s="123"/>
      <c r="AI30" s="124"/>
      <c r="AJ30" s="131">
        <v>30</v>
      </c>
      <c r="AK30" s="128"/>
      <c r="AL30" s="128"/>
      <c r="AM30" s="130">
        <v>15</v>
      </c>
      <c r="AN30" s="124">
        <v>4</v>
      </c>
      <c r="AO30" s="131"/>
      <c r="AP30" s="128"/>
      <c r="AQ30" s="132"/>
      <c r="AR30" s="48"/>
      <c r="AS30" s="64"/>
      <c r="AT30" s="133"/>
      <c r="AU30" s="132"/>
      <c r="AV30" s="132"/>
      <c r="AW30" s="48"/>
      <c r="AX30" s="64"/>
      <c r="AY30" s="133"/>
      <c r="AZ30" s="132"/>
      <c r="BA30" s="132"/>
      <c r="BB30" s="48"/>
      <c r="BC30" s="64"/>
      <c r="BE30" s="41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2" customFormat="1" ht="24.95" customHeight="1">
      <c r="A31" s="4"/>
      <c r="B31" s="445"/>
      <c r="C31" s="229"/>
      <c r="D31" s="505" t="s">
        <v>99</v>
      </c>
      <c r="E31" s="189">
        <v>10</v>
      </c>
      <c r="F31" s="446" t="s">
        <v>31</v>
      </c>
      <c r="G31" s="446"/>
      <c r="H31" s="446"/>
      <c r="I31" s="446"/>
      <c r="J31" s="28">
        <f t="shared" si="5"/>
        <v>15</v>
      </c>
      <c r="K31" s="28">
        <f t="shared" si="5"/>
        <v>0</v>
      </c>
      <c r="L31" s="28">
        <f t="shared" si="5"/>
        <v>30</v>
      </c>
      <c r="M31" s="28">
        <f t="shared" si="5"/>
        <v>0</v>
      </c>
      <c r="N31" s="28">
        <f t="shared" si="8"/>
        <v>45</v>
      </c>
      <c r="O31" s="50">
        <f t="shared" si="7"/>
        <v>4</v>
      </c>
      <c r="P31" s="70">
        <v>15</v>
      </c>
      <c r="Q31" s="108"/>
      <c r="R31" s="108">
        <v>30</v>
      </c>
      <c r="S31" s="109"/>
      <c r="T31" s="110">
        <v>4</v>
      </c>
      <c r="U31" s="70"/>
      <c r="V31" s="72"/>
      <c r="W31" s="108"/>
      <c r="X31" s="111"/>
      <c r="Y31" s="85"/>
      <c r="Z31" s="87"/>
      <c r="AA31" s="68"/>
      <c r="AB31" s="68"/>
      <c r="AC31" s="65"/>
      <c r="AD31" s="85"/>
      <c r="AE31" s="87"/>
      <c r="AF31" s="68"/>
      <c r="AG31" s="68"/>
      <c r="AH31" s="65"/>
      <c r="AI31" s="85"/>
      <c r="AJ31" s="116"/>
      <c r="AK31" s="115"/>
      <c r="AL31" s="115"/>
      <c r="AM31" s="109"/>
      <c r="AN31" s="110"/>
      <c r="AO31" s="116"/>
      <c r="AP31" s="115"/>
      <c r="AQ31" s="54"/>
      <c r="AR31" s="117"/>
      <c r="AS31" s="46"/>
      <c r="AT31" s="118"/>
      <c r="AU31" s="54"/>
      <c r="AV31" s="54"/>
      <c r="AW31" s="117"/>
      <c r="AX31" s="46"/>
      <c r="AY31" s="118"/>
      <c r="AZ31" s="54"/>
      <c r="BA31" s="54"/>
      <c r="BB31" s="117"/>
      <c r="BC31" s="46"/>
      <c r="BE31" s="416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s="2" customFormat="1" ht="24.95" customHeight="1">
      <c r="A32" s="4"/>
      <c r="B32" s="443"/>
      <c r="C32" s="230"/>
      <c r="D32" s="506"/>
      <c r="E32" s="189">
        <v>11</v>
      </c>
      <c r="F32" s="446" t="s">
        <v>34</v>
      </c>
      <c r="G32" s="446"/>
      <c r="H32" s="446"/>
      <c r="I32" s="446"/>
      <c r="J32" s="26">
        <f t="shared" si="5"/>
        <v>30</v>
      </c>
      <c r="K32" s="26">
        <f t="shared" si="5"/>
        <v>0</v>
      </c>
      <c r="L32" s="26">
        <f t="shared" si="5"/>
        <v>30</v>
      </c>
      <c r="M32" s="26">
        <f t="shared" si="5"/>
        <v>0</v>
      </c>
      <c r="N32" s="28">
        <f t="shared" si="8"/>
        <v>60</v>
      </c>
      <c r="O32" s="13">
        <f t="shared" si="7"/>
        <v>5</v>
      </c>
      <c r="P32" s="70"/>
      <c r="Q32" s="76"/>
      <c r="R32" s="76"/>
      <c r="S32" s="77"/>
      <c r="T32" s="78"/>
      <c r="U32" s="70">
        <v>30</v>
      </c>
      <c r="V32" s="72"/>
      <c r="W32" s="76">
        <v>30</v>
      </c>
      <c r="X32" s="79"/>
      <c r="Y32" s="71">
        <v>5</v>
      </c>
      <c r="Z32" s="75"/>
      <c r="AA32" s="66"/>
      <c r="AB32" s="66"/>
      <c r="AC32" s="69"/>
      <c r="AD32" s="71"/>
      <c r="AE32" s="75"/>
      <c r="AF32" s="68"/>
      <c r="AG32" s="66"/>
      <c r="AH32" s="69"/>
      <c r="AI32" s="71"/>
      <c r="AJ32" s="67"/>
      <c r="AK32" s="82"/>
      <c r="AL32" s="82"/>
      <c r="AM32" s="77"/>
      <c r="AN32" s="78"/>
      <c r="AO32" s="67"/>
      <c r="AP32" s="82"/>
      <c r="AQ32" s="51"/>
      <c r="AR32" s="21"/>
      <c r="AS32" s="49"/>
      <c r="AT32" s="57"/>
      <c r="AU32" s="51"/>
      <c r="AV32" s="51"/>
      <c r="AW32" s="21"/>
      <c r="AX32" s="49"/>
      <c r="AY32" s="57"/>
      <c r="AZ32" s="51"/>
      <c r="BA32" s="51"/>
      <c r="BB32" s="21"/>
      <c r="BC32" s="49"/>
      <c r="BE32" s="416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s="2" customFormat="1" ht="24.95" customHeight="1">
      <c r="A33" s="4"/>
      <c r="B33" s="443"/>
      <c r="C33" s="230"/>
      <c r="D33" s="506"/>
      <c r="E33" s="465">
        <v>12</v>
      </c>
      <c r="F33" s="446" t="s">
        <v>14</v>
      </c>
      <c r="G33" s="446"/>
      <c r="H33" s="446"/>
      <c r="I33" s="446"/>
      <c r="J33" s="474">
        <f t="shared" si="5"/>
        <v>15</v>
      </c>
      <c r="K33" s="474">
        <f t="shared" si="5"/>
        <v>15</v>
      </c>
      <c r="L33" s="474">
        <f t="shared" si="5"/>
        <v>30</v>
      </c>
      <c r="M33" s="474">
        <f t="shared" si="5"/>
        <v>0</v>
      </c>
      <c r="N33" s="474">
        <f t="shared" si="8"/>
        <v>60</v>
      </c>
      <c r="O33" s="472">
        <f t="shared" si="7"/>
        <v>5</v>
      </c>
      <c r="P33" s="70"/>
      <c r="Q33" s="76"/>
      <c r="R33" s="76"/>
      <c r="S33" s="77"/>
      <c r="T33" s="78"/>
      <c r="U33" s="70"/>
      <c r="V33" s="72"/>
      <c r="W33" s="76"/>
      <c r="X33" s="79"/>
      <c r="Y33" s="71"/>
      <c r="Z33" s="484">
        <v>15</v>
      </c>
      <c r="AA33" s="495">
        <v>15</v>
      </c>
      <c r="AB33" s="497">
        <v>30</v>
      </c>
      <c r="AC33" s="77"/>
      <c r="AD33" s="476">
        <v>5</v>
      </c>
      <c r="AE33" s="74"/>
      <c r="AF33" s="81"/>
      <c r="AG33" s="82"/>
      <c r="AH33" s="77"/>
      <c r="AI33" s="78"/>
      <c r="AJ33" s="67"/>
      <c r="AK33" s="82"/>
      <c r="AL33" s="82"/>
      <c r="AM33" s="77"/>
      <c r="AN33" s="78"/>
      <c r="AO33" s="67"/>
      <c r="AP33" s="82"/>
      <c r="AQ33" s="51"/>
      <c r="AR33" s="21"/>
      <c r="AS33" s="49"/>
      <c r="AT33" s="57"/>
      <c r="AU33" s="51"/>
      <c r="AV33" s="51"/>
      <c r="AW33" s="21"/>
      <c r="AX33" s="49"/>
      <c r="AY33" s="57"/>
      <c r="AZ33" s="51"/>
      <c r="BA33" s="51"/>
      <c r="BB33" s="21"/>
      <c r="BC33" s="49"/>
      <c r="BE33" s="416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 s="2" customFormat="1" ht="24.95" customHeight="1">
      <c r="A34" s="4"/>
      <c r="B34" s="443"/>
      <c r="C34" s="230"/>
      <c r="D34" s="506"/>
      <c r="E34" s="466"/>
      <c r="F34" s="467" t="s">
        <v>127</v>
      </c>
      <c r="G34" s="468"/>
      <c r="H34" s="468"/>
      <c r="I34" s="469"/>
      <c r="J34" s="475"/>
      <c r="K34" s="475"/>
      <c r="L34" s="475"/>
      <c r="M34" s="475"/>
      <c r="N34" s="475"/>
      <c r="O34" s="473"/>
      <c r="P34" s="76"/>
      <c r="Q34" s="76"/>
      <c r="R34" s="76"/>
      <c r="S34" s="77"/>
      <c r="T34" s="78"/>
      <c r="U34" s="76"/>
      <c r="V34" s="76"/>
      <c r="W34" s="76"/>
      <c r="X34" s="79"/>
      <c r="Y34" s="78"/>
      <c r="Z34" s="494"/>
      <c r="AA34" s="496"/>
      <c r="AB34" s="498"/>
      <c r="AC34" s="77"/>
      <c r="AD34" s="491"/>
      <c r="AE34" s="74"/>
      <c r="AF34" s="81"/>
      <c r="AG34" s="82"/>
      <c r="AH34" s="77"/>
      <c r="AI34" s="78"/>
      <c r="AJ34" s="67"/>
      <c r="AK34" s="82"/>
      <c r="AL34" s="82"/>
      <c r="AM34" s="77"/>
      <c r="AN34" s="78"/>
      <c r="AO34" s="67"/>
      <c r="AP34" s="82"/>
      <c r="AQ34" s="51"/>
      <c r="AR34" s="21"/>
      <c r="AS34" s="49"/>
      <c r="AT34" s="57"/>
      <c r="AU34" s="51"/>
      <c r="AV34" s="51"/>
      <c r="AW34" s="21"/>
      <c r="AX34" s="49"/>
      <c r="AY34" s="57"/>
      <c r="AZ34" s="51"/>
      <c r="BA34" s="51"/>
      <c r="BB34" s="21"/>
      <c r="BC34" s="49"/>
      <c r="BE34" s="416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 s="2" customFormat="1" ht="24.95" customHeight="1">
      <c r="A35" s="4"/>
      <c r="B35" s="443"/>
      <c r="C35" s="230"/>
      <c r="D35" s="506"/>
      <c r="E35" s="470">
        <v>13</v>
      </c>
      <c r="F35" s="460" t="s">
        <v>28</v>
      </c>
      <c r="G35" s="461"/>
      <c r="H35" s="461"/>
      <c r="I35" s="106" t="s">
        <v>81</v>
      </c>
      <c r="J35" s="474">
        <f t="shared" si="5"/>
        <v>15</v>
      </c>
      <c r="K35" s="474">
        <f t="shared" si="5"/>
        <v>0</v>
      </c>
      <c r="L35" s="474">
        <f t="shared" si="5"/>
        <v>0</v>
      </c>
      <c r="M35" s="474">
        <f t="shared" si="5"/>
        <v>30</v>
      </c>
      <c r="N35" s="474">
        <f t="shared" si="8"/>
        <v>45</v>
      </c>
      <c r="O35" s="472">
        <f t="shared" si="7"/>
        <v>4</v>
      </c>
      <c r="P35" s="76"/>
      <c r="Q35" s="76"/>
      <c r="R35" s="76"/>
      <c r="S35" s="77"/>
      <c r="T35" s="78"/>
      <c r="U35" s="76"/>
      <c r="V35" s="76"/>
      <c r="W35" s="76"/>
      <c r="X35" s="79"/>
      <c r="Y35" s="78"/>
      <c r="Z35" s="82"/>
      <c r="AA35" s="328"/>
      <c r="AB35" s="82"/>
      <c r="AC35" s="77"/>
      <c r="AD35" s="78"/>
      <c r="AE35" s="480">
        <v>15</v>
      </c>
      <c r="AF35" s="81"/>
      <c r="AG35" s="82"/>
      <c r="AH35" s="478">
        <v>30</v>
      </c>
      <c r="AI35" s="476">
        <v>4</v>
      </c>
      <c r="AJ35" s="67"/>
      <c r="AK35" s="82"/>
      <c r="AL35" s="82"/>
      <c r="AM35" s="77"/>
      <c r="AN35" s="78"/>
      <c r="AO35" s="67"/>
      <c r="AP35" s="82"/>
      <c r="AQ35" s="51"/>
      <c r="AR35" s="21"/>
      <c r="AS35" s="49"/>
      <c r="AT35" s="57"/>
      <c r="AU35" s="51"/>
      <c r="AV35" s="51"/>
      <c r="AW35" s="21"/>
      <c r="AX35" s="49"/>
      <c r="AY35" s="57"/>
      <c r="AZ35" s="51"/>
      <c r="BA35" s="51"/>
      <c r="BB35" s="21"/>
      <c r="BC35" s="49"/>
      <c r="BE35" s="416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 s="2" customFormat="1" ht="24.95" customHeight="1">
      <c r="A36" s="4"/>
      <c r="B36" s="444"/>
      <c r="C36" s="231"/>
      <c r="D36" s="507"/>
      <c r="E36" s="471"/>
      <c r="F36" s="460" t="s">
        <v>128</v>
      </c>
      <c r="G36" s="461"/>
      <c r="H36" s="461"/>
      <c r="I36" s="106" t="s">
        <v>81</v>
      </c>
      <c r="J36" s="475"/>
      <c r="K36" s="475"/>
      <c r="L36" s="475"/>
      <c r="M36" s="475"/>
      <c r="N36" s="475"/>
      <c r="O36" s="473"/>
      <c r="P36" s="121"/>
      <c r="Q36" s="122"/>
      <c r="R36" s="122"/>
      <c r="S36" s="123"/>
      <c r="T36" s="124"/>
      <c r="U36" s="121"/>
      <c r="V36" s="122"/>
      <c r="W36" s="122"/>
      <c r="X36" s="125"/>
      <c r="Y36" s="124"/>
      <c r="Z36" s="126"/>
      <c r="AA36" s="127"/>
      <c r="AB36" s="128"/>
      <c r="AC36" s="123"/>
      <c r="AD36" s="124"/>
      <c r="AE36" s="481"/>
      <c r="AF36" s="126"/>
      <c r="AG36" s="128"/>
      <c r="AH36" s="479"/>
      <c r="AI36" s="477"/>
      <c r="AJ36" s="131"/>
      <c r="AK36" s="128"/>
      <c r="AL36" s="128"/>
      <c r="AM36" s="123"/>
      <c r="AN36" s="124"/>
      <c r="AO36" s="131"/>
      <c r="AP36" s="128"/>
      <c r="AQ36" s="132"/>
      <c r="AR36" s="48"/>
      <c r="AS36" s="64"/>
      <c r="AT36" s="133"/>
      <c r="AU36" s="132"/>
      <c r="AV36" s="132"/>
      <c r="AW36" s="48"/>
      <c r="AX36" s="64"/>
      <c r="AY36" s="133"/>
      <c r="AZ36" s="132"/>
      <c r="BA36" s="132"/>
      <c r="BB36" s="48"/>
      <c r="BC36" s="64"/>
      <c r="BE36" s="416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 s="2" customFormat="1" ht="4.5" customHeight="1">
      <c r="A37" s="4"/>
      <c r="B37" s="250"/>
      <c r="C37" s="250"/>
      <c r="D37" s="411"/>
      <c r="E37" s="411"/>
      <c r="F37" s="411"/>
      <c r="G37" s="411"/>
      <c r="H37" s="411"/>
      <c r="I37" s="411"/>
      <c r="J37" s="251"/>
      <c r="K37" s="251"/>
      <c r="L37" s="251"/>
      <c r="M37" s="251"/>
      <c r="N37" s="251"/>
      <c r="O37" s="252"/>
      <c r="P37" s="253"/>
      <c r="Q37" s="253"/>
      <c r="R37" s="253"/>
      <c r="S37" s="254"/>
      <c r="T37" s="252"/>
      <c r="U37" s="253"/>
      <c r="V37" s="253"/>
      <c r="W37" s="253"/>
      <c r="X37" s="253"/>
      <c r="Y37" s="252"/>
      <c r="Z37" s="255"/>
      <c r="AA37" s="253"/>
      <c r="AB37" s="254"/>
      <c r="AC37" s="254"/>
      <c r="AD37" s="252"/>
      <c r="AE37" s="253"/>
      <c r="AF37" s="254"/>
      <c r="AG37" s="254"/>
      <c r="AH37" s="254"/>
      <c r="AI37" s="252"/>
      <c r="AJ37" s="254"/>
      <c r="AK37" s="254"/>
      <c r="AL37" s="254"/>
      <c r="AM37" s="254"/>
      <c r="AN37" s="252"/>
      <c r="AO37" s="254"/>
      <c r="AP37" s="254"/>
      <c r="AQ37" s="254"/>
      <c r="AR37" s="254"/>
      <c r="AS37" s="252"/>
      <c r="AT37" s="254"/>
      <c r="AU37" s="254"/>
      <c r="AV37" s="254"/>
      <c r="AW37" s="254"/>
      <c r="AX37" s="252"/>
      <c r="AY37" s="254"/>
      <c r="AZ37" s="254"/>
      <c r="BA37" s="254"/>
      <c r="BB37" s="254"/>
      <c r="BC37" s="256"/>
      <c r="BE37" s="183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1" ht="24.95" customHeight="1">
      <c r="B38" s="315"/>
      <c r="C38" s="315"/>
      <c r="D38" s="412" t="s">
        <v>92</v>
      </c>
      <c r="E38" s="412"/>
      <c r="F38" s="412"/>
      <c r="G38" s="412"/>
      <c r="H38" s="412"/>
      <c r="I38" s="413"/>
      <c r="J38" s="90">
        <f t="shared" ref="J38:BC38" si="9">SUM(J39:J58)</f>
        <v>405</v>
      </c>
      <c r="K38" s="90">
        <f t="shared" si="9"/>
        <v>105</v>
      </c>
      <c r="L38" s="90">
        <f t="shared" si="9"/>
        <v>225</v>
      </c>
      <c r="M38" s="90">
        <f t="shared" si="9"/>
        <v>135</v>
      </c>
      <c r="N38" s="90">
        <f t="shared" si="9"/>
        <v>870</v>
      </c>
      <c r="O38" s="90">
        <f t="shared" si="9"/>
        <v>77</v>
      </c>
      <c r="P38" s="367">
        <f t="shared" si="9"/>
        <v>60</v>
      </c>
      <c r="Q38" s="368">
        <f t="shared" si="9"/>
        <v>30</v>
      </c>
      <c r="R38" s="368">
        <f t="shared" si="9"/>
        <v>0</v>
      </c>
      <c r="S38" s="369">
        <f t="shared" si="9"/>
        <v>0</v>
      </c>
      <c r="T38" s="90">
        <f t="shared" si="9"/>
        <v>7</v>
      </c>
      <c r="U38" s="367">
        <f t="shared" si="9"/>
        <v>60</v>
      </c>
      <c r="V38" s="368">
        <f t="shared" si="9"/>
        <v>0</v>
      </c>
      <c r="W38" s="368">
        <f t="shared" si="9"/>
        <v>45</v>
      </c>
      <c r="X38" s="369">
        <f t="shared" si="9"/>
        <v>30</v>
      </c>
      <c r="Y38" s="90">
        <f t="shared" si="9"/>
        <v>12</v>
      </c>
      <c r="Z38" s="367">
        <f t="shared" si="9"/>
        <v>75</v>
      </c>
      <c r="AA38" s="368">
        <f t="shared" si="9"/>
        <v>30</v>
      </c>
      <c r="AB38" s="368">
        <f t="shared" si="9"/>
        <v>45</v>
      </c>
      <c r="AC38" s="369">
        <f t="shared" si="9"/>
        <v>0</v>
      </c>
      <c r="AD38" s="90">
        <f t="shared" si="9"/>
        <v>12</v>
      </c>
      <c r="AE38" s="367">
        <f t="shared" si="9"/>
        <v>120</v>
      </c>
      <c r="AF38" s="368">
        <f t="shared" si="9"/>
        <v>30</v>
      </c>
      <c r="AG38" s="368">
        <f t="shared" si="9"/>
        <v>45</v>
      </c>
      <c r="AH38" s="369">
        <f t="shared" si="9"/>
        <v>30</v>
      </c>
      <c r="AI38" s="90">
        <f t="shared" si="9"/>
        <v>18</v>
      </c>
      <c r="AJ38" s="367">
        <f t="shared" si="9"/>
        <v>60</v>
      </c>
      <c r="AK38" s="368">
        <f t="shared" si="9"/>
        <v>15</v>
      </c>
      <c r="AL38" s="368">
        <f t="shared" si="9"/>
        <v>60</v>
      </c>
      <c r="AM38" s="369">
        <f t="shared" si="9"/>
        <v>30</v>
      </c>
      <c r="AN38" s="90">
        <f t="shared" si="9"/>
        <v>16</v>
      </c>
      <c r="AO38" s="367">
        <f t="shared" si="9"/>
        <v>30</v>
      </c>
      <c r="AP38" s="368">
        <f t="shared" si="9"/>
        <v>0</v>
      </c>
      <c r="AQ38" s="368">
        <f t="shared" si="9"/>
        <v>30</v>
      </c>
      <c r="AR38" s="369">
        <f t="shared" si="9"/>
        <v>15</v>
      </c>
      <c r="AS38" s="90">
        <f t="shared" si="9"/>
        <v>9</v>
      </c>
      <c r="AT38" s="367">
        <f t="shared" si="9"/>
        <v>0</v>
      </c>
      <c r="AU38" s="368">
        <f t="shared" si="9"/>
        <v>0</v>
      </c>
      <c r="AV38" s="368">
        <f t="shared" si="9"/>
        <v>0</v>
      </c>
      <c r="AW38" s="369">
        <f t="shared" si="9"/>
        <v>30</v>
      </c>
      <c r="AX38" s="90">
        <f t="shared" si="9"/>
        <v>3</v>
      </c>
      <c r="AY38" s="367">
        <f t="shared" si="9"/>
        <v>0</v>
      </c>
      <c r="AZ38" s="368">
        <f t="shared" si="9"/>
        <v>0</v>
      </c>
      <c r="BA38" s="368">
        <f t="shared" si="9"/>
        <v>0</v>
      </c>
      <c r="BB38" s="369">
        <f t="shared" si="9"/>
        <v>0</v>
      </c>
      <c r="BC38" s="90">
        <f t="shared" si="9"/>
        <v>0</v>
      </c>
      <c r="BE38" s="184"/>
    </row>
    <row r="39" spans="1:71" ht="2.25" customHeight="1">
      <c r="B39" s="273"/>
      <c r="C39" s="273"/>
      <c r="D39" s="414"/>
      <c r="E39" s="414"/>
      <c r="F39" s="414"/>
      <c r="G39" s="414"/>
      <c r="H39" s="414"/>
      <c r="I39" s="414"/>
      <c r="J39" s="251"/>
      <c r="K39" s="251"/>
      <c r="L39" s="251"/>
      <c r="M39" s="251"/>
      <c r="N39" s="251"/>
      <c r="O39" s="252"/>
      <c r="P39" s="274"/>
      <c r="Q39" s="274"/>
      <c r="R39" s="274"/>
      <c r="S39" s="274"/>
      <c r="T39" s="252"/>
      <c r="U39" s="274"/>
      <c r="V39" s="274"/>
      <c r="W39" s="274"/>
      <c r="X39" s="274"/>
      <c r="Y39" s="252"/>
      <c r="Z39" s="274"/>
      <c r="AA39" s="274"/>
      <c r="AB39" s="274"/>
      <c r="AC39" s="274"/>
      <c r="AD39" s="252"/>
      <c r="AE39" s="274"/>
      <c r="AF39" s="274"/>
      <c r="AG39" s="274"/>
      <c r="AH39" s="274"/>
      <c r="AI39" s="252"/>
      <c r="AJ39" s="274"/>
      <c r="AK39" s="274"/>
      <c r="AL39" s="274"/>
      <c r="AM39" s="274"/>
      <c r="AN39" s="252"/>
      <c r="AO39" s="274"/>
      <c r="AP39" s="274"/>
      <c r="AQ39" s="274"/>
      <c r="AR39" s="274"/>
      <c r="AS39" s="252"/>
      <c r="AT39" s="274"/>
      <c r="AU39" s="274"/>
      <c r="AV39" s="274"/>
      <c r="AW39" s="274"/>
      <c r="AX39" s="252"/>
      <c r="AY39" s="274"/>
      <c r="AZ39" s="274"/>
      <c r="BA39" s="274"/>
      <c r="BB39" s="274"/>
      <c r="BC39" s="256"/>
      <c r="BE39" s="184"/>
    </row>
    <row r="40" spans="1:71" ht="24.95" customHeight="1">
      <c r="B40" s="433"/>
      <c r="C40" s="232"/>
      <c r="D40" s="408" t="s">
        <v>36</v>
      </c>
      <c r="E40" s="186">
        <v>1</v>
      </c>
      <c r="F40" s="446" t="s">
        <v>33</v>
      </c>
      <c r="G40" s="446"/>
      <c r="H40" s="446"/>
      <c r="I40" s="446"/>
      <c r="J40" s="26">
        <f t="shared" ref="J40:M57" si="10">SUMIF($P$7:$BC$7,J$7,$P40:$BC40)</f>
        <v>30</v>
      </c>
      <c r="K40" s="26">
        <f t="shared" si="10"/>
        <v>0</v>
      </c>
      <c r="L40" s="26">
        <f t="shared" si="10"/>
        <v>15</v>
      </c>
      <c r="M40" s="26">
        <f t="shared" si="10"/>
        <v>0</v>
      </c>
      <c r="N40" s="28">
        <f t="shared" ref="N40:N57" si="11">SUM(J40:M40)</f>
        <v>45</v>
      </c>
      <c r="O40" s="13">
        <f t="shared" ref="O40:O57" si="12">SUMIF($P$7:$BC$7,O$7,$P40:$BC40)</f>
        <v>5</v>
      </c>
      <c r="P40" s="101">
        <v>30</v>
      </c>
      <c r="Q40" s="163"/>
      <c r="R40" s="143"/>
      <c r="S40" s="137"/>
      <c r="T40" s="13">
        <v>3</v>
      </c>
      <c r="U40" s="68"/>
      <c r="V40" s="141"/>
      <c r="W40" s="143">
        <v>15</v>
      </c>
      <c r="X40" s="137"/>
      <c r="Y40" s="138">
        <v>2</v>
      </c>
      <c r="Z40" s="62"/>
      <c r="AA40" s="146"/>
      <c r="AB40" s="146"/>
      <c r="AC40" s="147"/>
      <c r="AD40" s="63"/>
      <c r="AE40" s="148"/>
      <c r="AF40" s="146"/>
      <c r="AG40" s="146"/>
      <c r="AH40" s="147"/>
      <c r="AI40" s="63"/>
      <c r="AJ40" s="62"/>
      <c r="AK40" s="146"/>
      <c r="AL40" s="146"/>
      <c r="AM40" s="147"/>
      <c r="AN40" s="63"/>
      <c r="AO40" s="148"/>
      <c r="AP40" s="146"/>
      <c r="AQ40" s="146"/>
      <c r="AR40" s="147"/>
      <c r="AS40" s="63"/>
      <c r="AT40" s="148"/>
      <c r="AU40" s="146"/>
      <c r="AV40" s="146"/>
      <c r="AW40" s="147"/>
      <c r="AX40" s="63"/>
      <c r="AY40" s="148"/>
      <c r="AZ40" s="146"/>
      <c r="BA40" s="146"/>
      <c r="BB40" s="147"/>
      <c r="BC40" s="63"/>
      <c r="BE40" s="404"/>
    </row>
    <row r="41" spans="1:71" ht="24.95" customHeight="1">
      <c r="B41" s="434"/>
      <c r="C41" s="323"/>
      <c r="D41" s="409"/>
      <c r="E41" s="186">
        <v>2</v>
      </c>
      <c r="F41" s="446" t="s">
        <v>117</v>
      </c>
      <c r="G41" s="446"/>
      <c r="H41" s="446"/>
      <c r="I41" s="446"/>
      <c r="J41" s="26">
        <f t="shared" si="10"/>
        <v>15</v>
      </c>
      <c r="K41" s="26">
        <f t="shared" si="10"/>
        <v>0</v>
      </c>
      <c r="L41" s="26">
        <f t="shared" si="10"/>
        <v>0</v>
      </c>
      <c r="M41" s="26">
        <f t="shared" si="10"/>
        <v>0</v>
      </c>
      <c r="N41" s="28">
        <f t="shared" ref="N41" si="13">SUM(J41:M41)</f>
        <v>15</v>
      </c>
      <c r="O41" s="13">
        <f t="shared" si="12"/>
        <v>2</v>
      </c>
      <c r="P41" s="88"/>
      <c r="Q41" s="53"/>
      <c r="R41" s="68"/>
      <c r="S41" s="65"/>
      <c r="T41" s="13"/>
      <c r="U41" s="80">
        <v>15</v>
      </c>
      <c r="V41" s="80"/>
      <c r="W41" s="68"/>
      <c r="X41" s="65"/>
      <c r="Y41" s="86">
        <v>2</v>
      </c>
      <c r="Z41" s="59"/>
      <c r="AA41" s="52"/>
      <c r="AB41" s="52"/>
      <c r="AC41" s="17"/>
      <c r="AD41" s="50"/>
      <c r="AE41" s="118"/>
      <c r="AF41" s="52"/>
      <c r="AG41" s="52"/>
      <c r="AH41" s="17"/>
      <c r="AI41" s="50"/>
      <c r="AJ41" s="61"/>
      <c r="AK41" s="52"/>
      <c r="AL41" s="52"/>
      <c r="AM41" s="17"/>
      <c r="AN41" s="50"/>
      <c r="AO41" s="60"/>
      <c r="AP41" s="52"/>
      <c r="AQ41" s="52"/>
      <c r="AR41" s="17"/>
      <c r="AS41" s="50"/>
      <c r="AT41" s="60"/>
      <c r="AU41" s="52"/>
      <c r="AV41" s="52"/>
      <c r="AW41" s="17"/>
      <c r="AX41" s="50"/>
      <c r="AY41" s="60"/>
      <c r="AZ41" s="52"/>
      <c r="BA41" s="52"/>
      <c r="BB41" s="17"/>
      <c r="BC41" s="50"/>
      <c r="BE41" s="404"/>
    </row>
    <row r="42" spans="1:71" ht="24.95" customHeight="1">
      <c r="B42" s="434"/>
      <c r="C42" s="233"/>
      <c r="D42" s="409"/>
      <c r="E42" s="186">
        <v>2</v>
      </c>
      <c r="F42" s="446" t="s">
        <v>18</v>
      </c>
      <c r="G42" s="446"/>
      <c r="H42" s="446"/>
      <c r="I42" s="446"/>
      <c r="J42" s="26">
        <f t="shared" si="10"/>
        <v>30</v>
      </c>
      <c r="K42" s="26">
        <f t="shared" si="10"/>
        <v>30</v>
      </c>
      <c r="L42" s="26">
        <f t="shared" si="10"/>
        <v>15</v>
      </c>
      <c r="M42" s="26">
        <f t="shared" si="10"/>
        <v>0</v>
      </c>
      <c r="N42" s="28">
        <f t="shared" si="11"/>
        <v>75</v>
      </c>
      <c r="O42" s="13">
        <f t="shared" si="12"/>
        <v>5.5</v>
      </c>
      <c r="P42" s="58"/>
      <c r="Q42" s="53"/>
      <c r="R42" s="52"/>
      <c r="S42" s="17"/>
      <c r="T42" s="13"/>
      <c r="U42" s="22"/>
      <c r="V42" s="55"/>
      <c r="W42" s="52"/>
      <c r="X42" s="17"/>
      <c r="Y42" s="56"/>
      <c r="Z42" s="59"/>
      <c r="AA42" s="66"/>
      <c r="AB42" s="68"/>
      <c r="AC42" s="65"/>
      <c r="AD42" s="85"/>
      <c r="AE42" s="66">
        <v>30</v>
      </c>
      <c r="AF42" s="66">
        <v>30</v>
      </c>
      <c r="AG42" s="68">
        <v>15</v>
      </c>
      <c r="AH42" s="17"/>
      <c r="AI42" s="85">
        <v>5.5</v>
      </c>
      <c r="AJ42" s="61"/>
      <c r="AK42" s="52"/>
      <c r="AL42" s="52"/>
      <c r="AM42" s="17"/>
      <c r="AN42" s="50"/>
      <c r="AO42" s="60"/>
      <c r="AP42" s="52"/>
      <c r="AQ42" s="52"/>
      <c r="AR42" s="17"/>
      <c r="AS42" s="50"/>
      <c r="AT42" s="60"/>
      <c r="AU42" s="52"/>
      <c r="AV42" s="52"/>
      <c r="AW42" s="17"/>
      <c r="AX42" s="50"/>
      <c r="AY42" s="60"/>
      <c r="AZ42" s="52"/>
      <c r="BA42" s="52"/>
      <c r="BB42" s="17"/>
      <c r="BC42" s="50"/>
      <c r="BE42" s="404"/>
    </row>
    <row r="43" spans="1:71" ht="24.95" customHeight="1">
      <c r="B43" s="434"/>
      <c r="C43" s="233"/>
      <c r="D43" s="409"/>
      <c r="E43" s="186">
        <v>3</v>
      </c>
      <c r="F43" s="446" t="s">
        <v>89</v>
      </c>
      <c r="G43" s="446"/>
      <c r="H43" s="446"/>
      <c r="I43" s="446"/>
      <c r="J43" s="26">
        <f t="shared" si="10"/>
        <v>45</v>
      </c>
      <c r="K43" s="26">
        <f t="shared" si="10"/>
        <v>30</v>
      </c>
      <c r="L43" s="26">
        <f t="shared" si="10"/>
        <v>0</v>
      </c>
      <c r="M43" s="26">
        <f t="shared" si="10"/>
        <v>30</v>
      </c>
      <c r="N43" s="28">
        <f t="shared" si="11"/>
        <v>105</v>
      </c>
      <c r="O43" s="13">
        <f t="shared" si="12"/>
        <v>8</v>
      </c>
      <c r="P43" s="70">
        <v>30</v>
      </c>
      <c r="Q43" s="83">
        <v>30</v>
      </c>
      <c r="R43" s="68"/>
      <c r="S43" s="65"/>
      <c r="T43" s="71">
        <v>4</v>
      </c>
      <c r="U43" s="88">
        <v>15</v>
      </c>
      <c r="V43" s="83"/>
      <c r="W43" s="68"/>
      <c r="X43" s="365">
        <v>30</v>
      </c>
      <c r="Y43" s="71">
        <v>4</v>
      </c>
      <c r="Z43" s="84"/>
      <c r="AA43" s="80"/>
      <c r="AB43" s="68"/>
      <c r="AC43" s="65"/>
      <c r="AD43" s="85"/>
      <c r="AE43" s="66"/>
      <c r="AF43" s="66"/>
      <c r="AG43" s="68"/>
      <c r="AH43" s="65"/>
      <c r="AI43" s="50"/>
      <c r="AJ43" s="61"/>
      <c r="AK43" s="52"/>
      <c r="AL43" s="52"/>
      <c r="AM43" s="17"/>
      <c r="AN43" s="50"/>
      <c r="AO43" s="60"/>
      <c r="AP43" s="52"/>
      <c r="AQ43" s="52"/>
      <c r="AR43" s="17"/>
      <c r="AS43" s="50"/>
      <c r="AT43" s="60"/>
      <c r="AU43" s="52"/>
      <c r="AV43" s="52"/>
      <c r="AW43" s="17"/>
      <c r="AX43" s="50"/>
      <c r="AY43" s="60"/>
      <c r="AZ43" s="52"/>
      <c r="BA43" s="52"/>
      <c r="BB43" s="17"/>
      <c r="BC43" s="50"/>
      <c r="BE43" s="404"/>
    </row>
    <row r="44" spans="1:71" ht="24.95" customHeight="1">
      <c r="B44" s="434"/>
      <c r="C44" s="233"/>
      <c r="D44" s="409"/>
      <c r="E44" s="186">
        <v>4</v>
      </c>
      <c r="F44" s="446" t="s">
        <v>74</v>
      </c>
      <c r="G44" s="446"/>
      <c r="H44" s="446"/>
      <c r="I44" s="446"/>
      <c r="J44" s="26">
        <f t="shared" si="10"/>
        <v>30</v>
      </c>
      <c r="K44" s="26">
        <f t="shared" si="10"/>
        <v>30</v>
      </c>
      <c r="L44" s="26">
        <f t="shared" si="10"/>
        <v>0</v>
      </c>
      <c r="M44" s="26">
        <f t="shared" si="10"/>
        <v>0</v>
      </c>
      <c r="N44" s="28">
        <f t="shared" si="11"/>
        <v>60</v>
      </c>
      <c r="O44" s="13">
        <f t="shared" si="12"/>
        <v>5</v>
      </c>
      <c r="P44" s="70"/>
      <c r="Q44" s="83"/>
      <c r="R44" s="68"/>
      <c r="S44" s="65"/>
      <c r="T44" s="71"/>
      <c r="U44" s="84"/>
      <c r="V44" s="80"/>
      <c r="W44" s="68"/>
      <c r="X44" s="65"/>
      <c r="Y44" s="86"/>
      <c r="Z44" s="103">
        <v>30</v>
      </c>
      <c r="AA44" s="66">
        <v>30</v>
      </c>
      <c r="AB44" s="68"/>
      <c r="AC44" s="65"/>
      <c r="AD44" s="85">
        <v>5</v>
      </c>
      <c r="AE44" s="66"/>
      <c r="AF44" s="66"/>
      <c r="AG44" s="68"/>
      <c r="AH44" s="65"/>
      <c r="AI44" s="85"/>
      <c r="AJ44" s="75"/>
      <c r="AK44" s="66"/>
      <c r="AL44" s="68"/>
      <c r="AM44" s="65"/>
      <c r="AN44" s="85"/>
      <c r="AO44" s="60"/>
      <c r="AP44" s="52"/>
      <c r="AQ44" s="52"/>
      <c r="AR44" s="17"/>
      <c r="AS44" s="50"/>
      <c r="AT44" s="60"/>
      <c r="AU44" s="52"/>
      <c r="AV44" s="52"/>
      <c r="AW44" s="17"/>
      <c r="AX44" s="50"/>
      <c r="AY44" s="60"/>
      <c r="AZ44" s="52"/>
      <c r="BA44" s="52"/>
      <c r="BB44" s="17"/>
      <c r="BC44" s="50"/>
      <c r="BE44" s="404"/>
    </row>
    <row r="45" spans="1:71" ht="24.95" customHeight="1">
      <c r="B45" s="434"/>
      <c r="C45" s="335"/>
      <c r="D45" s="409"/>
      <c r="E45" s="465">
        <v>5</v>
      </c>
      <c r="F45" s="467" t="s">
        <v>129</v>
      </c>
      <c r="G45" s="468"/>
      <c r="H45" s="468"/>
      <c r="I45" s="344"/>
      <c r="J45" s="474">
        <f t="shared" si="10"/>
        <v>30</v>
      </c>
      <c r="K45" s="474">
        <f t="shared" si="10"/>
        <v>0</v>
      </c>
      <c r="L45" s="474">
        <f t="shared" si="10"/>
        <v>0</v>
      </c>
      <c r="M45" s="474">
        <f t="shared" si="10"/>
        <v>30</v>
      </c>
      <c r="N45" s="474">
        <f t="shared" si="11"/>
        <v>60</v>
      </c>
      <c r="O45" s="472">
        <f t="shared" si="12"/>
        <v>4</v>
      </c>
      <c r="P45" s="70"/>
      <c r="Q45" s="83"/>
      <c r="R45" s="68"/>
      <c r="S45" s="65"/>
      <c r="T45" s="71"/>
      <c r="U45" s="84"/>
      <c r="V45" s="80"/>
      <c r="W45" s="68"/>
      <c r="X45" s="65"/>
      <c r="Y45" s="86"/>
      <c r="Z45" s="59"/>
      <c r="AA45" s="66"/>
      <c r="AB45" s="68"/>
      <c r="AC45" s="65"/>
      <c r="AD45" s="85"/>
      <c r="AE45" s="484">
        <v>30</v>
      </c>
      <c r="AF45" s="66"/>
      <c r="AG45" s="68"/>
      <c r="AH45" s="478">
        <v>30</v>
      </c>
      <c r="AI45" s="476">
        <v>4</v>
      </c>
      <c r="AJ45" s="87"/>
      <c r="AK45" s="68"/>
      <c r="AL45" s="68"/>
      <c r="AM45" s="65"/>
      <c r="AN45" s="85"/>
      <c r="AO45" s="60"/>
      <c r="AP45" s="52"/>
      <c r="AQ45" s="52"/>
      <c r="AR45" s="17"/>
      <c r="AS45" s="50"/>
      <c r="AT45" s="60"/>
      <c r="AU45" s="52"/>
      <c r="AV45" s="52"/>
      <c r="AW45" s="17"/>
      <c r="AX45" s="50"/>
      <c r="AY45" s="60"/>
      <c r="AZ45" s="52"/>
      <c r="BA45" s="52"/>
      <c r="BB45" s="17"/>
      <c r="BC45" s="50"/>
      <c r="BE45" s="404"/>
    </row>
    <row r="46" spans="1:71" ht="24.95" customHeight="1">
      <c r="B46" s="434"/>
      <c r="C46" s="335"/>
      <c r="D46" s="409"/>
      <c r="E46" s="466"/>
      <c r="F46" s="467" t="s">
        <v>146</v>
      </c>
      <c r="G46" s="468"/>
      <c r="H46" s="468"/>
      <c r="I46" s="469"/>
      <c r="J46" s="475"/>
      <c r="K46" s="475"/>
      <c r="L46" s="475"/>
      <c r="M46" s="475"/>
      <c r="N46" s="475"/>
      <c r="O46" s="473"/>
      <c r="P46" s="70"/>
      <c r="Q46" s="83"/>
      <c r="R46" s="68"/>
      <c r="S46" s="65"/>
      <c r="T46" s="71"/>
      <c r="U46" s="84"/>
      <c r="V46" s="80"/>
      <c r="W46" s="68"/>
      <c r="X46" s="65"/>
      <c r="Y46" s="86"/>
      <c r="Z46" s="59"/>
      <c r="AA46" s="66"/>
      <c r="AB46" s="68"/>
      <c r="AC46" s="65"/>
      <c r="AD46" s="85"/>
      <c r="AE46" s="485"/>
      <c r="AF46" s="66"/>
      <c r="AG46" s="68"/>
      <c r="AH46" s="499"/>
      <c r="AI46" s="491"/>
      <c r="AJ46" s="87"/>
      <c r="AK46" s="68"/>
      <c r="AL46" s="68"/>
      <c r="AM46" s="65"/>
      <c r="AN46" s="85"/>
      <c r="AO46" s="60"/>
      <c r="AP46" s="52"/>
      <c r="AQ46" s="52"/>
      <c r="AR46" s="17"/>
      <c r="AS46" s="50"/>
      <c r="AT46" s="60"/>
      <c r="AU46" s="52"/>
      <c r="AV46" s="52"/>
      <c r="AW46" s="17"/>
      <c r="AX46" s="50"/>
      <c r="AY46" s="60"/>
      <c r="AZ46" s="52"/>
      <c r="BA46" s="52"/>
      <c r="BB46" s="17"/>
      <c r="BC46" s="50"/>
      <c r="BE46" s="404"/>
    </row>
    <row r="47" spans="1:71" ht="24.95" customHeight="1">
      <c r="B47" s="434"/>
      <c r="C47" s="233"/>
      <c r="D47" s="409"/>
      <c r="E47" s="186">
        <v>6</v>
      </c>
      <c r="F47" s="467" t="s">
        <v>35</v>
      </c>
      <c r="G47" s="468"/>
      <c r="H47" s="468"/>
      <c r="I47" s="469"/>
      <c r="J47" s="26">
        <f t="shared" si="10"/>
        <v>15</v>
      </c>
      <c r="K47" s="26">
        <f t="shared" si="10"/>
        <v>15</v>
      </c>
      <c r="L47" s="26">
        <f t="shared" si="10"/>
        <v>0</v>
      </c>
      <c r="M47" s="26">
        <f t="shared" si="10"/>
        <v>0</v>
      </c>
      <c r="N47" s="28">
        <f t="shared" si="11"/>
        <v>30</v>
      </c>
      <c r="O47" s="13">
        <f t="shared" si="12"/>
        <v>2</v>
      </c>
      <c r="P47" s="58"/>
      <c r="Q47" s="53"/>
      <c r="R47" s="52"/>
      <c r="S47" s="17"/>
      <c r="T47" s="13"/>
      <c r="U47" s="22"/>
      <c r="V47" s="55"/>
      <c r="W47" s="52"/>
      <c r="X47" s="17"/>
      <c r="Y47" s="56"/>
      <c r="Z47" s="59"/>
      <c r="AA47" s="66"/>
      <c r="AB47" s="68"/>
      <c r="AC47" s="65"/>
      <c r="AD47" s="85"/>
      <c r="AE47" s="68"/>
      <c r="AF47" s="66"/>
      <c r="AG47" s="68"/>
      <c r="AH47" s="65"/>
      <c r="AI47" s="85"/>
      <c r="AJ47" s="61">
        <v>15</v>
      </c>
      <c r="AK47" s="68">
        <v>15</v>
      </c>
      <c r="AL47" s="52"/>
      <c r="AM47" s="17"/>
      <c r="AN47" s="50">
        <v>2</v>
      </c>
      <c r="AO47" s="60"/>
      <c r="AP47" s="52"/>
      <c r="AQ47" s="52"/>
      <c r="AR47" s="17"/>
      <c r="AS47" s="50"/>
      <c r="AT47" s="60"/>
      <c r="AU47" s="52"/>
      <c r="AV47" s="52"/>
      <c r="AW47" s="17"/>
      <c r="AX47" s="50"/>
      <c r="AY47" s="60"/>
      <c r="AZ47" s="52"/>
      <c r="BA47" s="52"/>
      <c r="BB47" s="17"/>
      <c r="BC47" s="50"/>
      <c r="BE47" s="404"/>
    </row>
    <row r="48" spans="1:71" ht="24.95" customHeight="1">
      <c r="B48" s="435"/>
      <c r="C48" s="233"/>
      <c r="D48" s="409"/>
      <c r="E48" s="187">
        <v>7</v>
      </c>
      <c r="F48" s="482" t="s">
        <v>58</v>
      </c>
      <c r="G48" s="483"/>
      <c r="H48" s="483"/>
      <c r="I48" s="107" t="s">
        <v>82</v>
      </c>
      <c r="J48" s="119">
        <f t="shared" si="10"/>
        <v>0</v>
      </c>
      <c r="K48" s="119">
        <f t="shared" si="10"/>
        <v>0</v>
      </c>
      <c r="L48" s="119">
        <f t="shared" si="10"/>
        <v>0</v>
      </c>
      <c r="M48" s="119">
        <f t="shared" si="10"/>
        <v>30</v>
      </c>
      <c r="N48" s="120">
        <f t="shared" si="11"/>
        <v>30</v>
      </c>
      <c r="O48" s="64">
        <f t="shared" si="12"/>
        <v>4</v>
      </c>
      <c r="P48" s="153"/>
      <c r="Q48" s="154"/>
      <c r="R48" s="132"/>
      <c r="S48" s="48"/>
      <c r="T48" s="64"/>
      <c r="U48" s="155"/>
      <c r="V48" s="156"/>
      <c r="W48" s="132"/>
      <c r="X48" s="48"/>
      <c r="Y48" s="64"/>
      <c r="Z48" s="157"/>
      <c r="AA48" s="128"/>
      <c r="AB48" s="128"/>
      <c r="AC48" s="123"/>
      <c r="AD48" s="124"/>
      <c r="AE48" s="131"/>
      <c r="AF48" s="128"/>
      <c r="AG48" s="132"/>
      <c r="AH48" s="48"/>
      <c r="AI48" s="124"/>
      <c r="AJ48" s="168"/>
      <c r="AK48" s="128"/>
      <c r="AL48" s="132"/>
      <c r="AM48" s="130">
        <v>30</v>
      </c>
      <c r="AN48" s="124">
        <v>4</v>
      </c>
      <c r="AO48" s="133"/>
      <c r="AP48" s="132"/>
      <c r="AQ48" s="132"/>
      <c r="AR48" s="48"/>
      <c r="AS48" s="64"/>
      <c r="AT48" s="133"/>
      <c r="AU48" s="132"/>
      <c r="AV48" s="132"/>
      <c r="AW48" s="48"/>
      <c r="AX48" s="64"/>
      <c r="AY48" s="133"/>
      <c r="AZ48" s="132"/>
      <c r="BA48" s="132"/>
      <c r="BB48" s="48"/>
      <c r="BC48" s="64"/>
      <c r="BE48" s="404"/>
      <c r="BH48" s="407"/>
      <c r="BI48" s="407"/>
    </row>
    <row r="49" spans="2:57" ht="24.95" customHeight="1">
      <c r="B49" s="433"/>
      <c r="C49" s="232"/>
      <c r="D49" s="408" t="s">
        <v>39</v>
      </c>
      <c r="E49" s="186">
        <v>8</v>
      </c>
      <c r="F49" s="467" t="s">
        <v>41</v>
      </c>
      <c r="G49" s="468"/>
      <c r="H49" s="468"/>
      <c r="I49" s="469"/>
      <c r="J49" s="28">
        <f t="shared" si="10"/>
        <v>30</v>
      </c>
      <c r="K49" s="28">
        <f t="shared" si="10"/>
        <v>0</v>
      </c>
      <c r="L49" s="28">
        <f t="shared" si="10"/>
        <v>30</v>
      </c>
      <c r="M49" s="28">
        <f t="shared" si="10"/>
        <v>0</v>
      </c>
      <c r="N49" s="28">
        <f t="shared" si="11"/>
        <v>60</v>
      </c>
      <c r="O49" s="50">
        <f t="shared" si="12"/>
        <v>4</v>
      </c>
      <c r="P49" s="58"/>
      <c r="Q49" s="53"/>
      <c r="R49" s="52"/>
      <c r="S49" s="17"/>
      <c r="T49" s="50"/>
      <c r="U49" s="104">
        <v>30</v>
      </c>
      <c r="V49" s="66"/>
      <c r="W49" s="68">
        <v>30</v>
      </c>
      <c r="X49" s="17"/>
      <c r="Y49" s="85">
        <v>4</v>
      </c>
      <c r="Z49" s="149"/>
      <c r="AA49" s="80"/>
      <c r="AB49" s="68"/>
      <c r="AC49" s="17"/>
      <c r="AD49" s="86"/>
      <c r="AE49" s="89"/>
      <c r="AF49" s="150"/>
      <c r="AG49" s="151"/>
      <c r="AH49" s="152"/>
      <c r="AI49" s="50"/>
      <c r="AJ49" s="61"/>
      <c r="AK49" s="52"/>
      <c r="AL49" s="52"/>
      <c r="AM49" s="65"/>
      <c r="AN49" s="50"/>
      <c r="AO49" s="60"/>
      <c r="AP49" s="52"/>
      <c r="AQ49" s="52"/>
      <c r="AR49" s="17"/>
      <c r="AS49" s="50"/>
      <c r="AT49" s="60"/>
      <c r="AU49" s="52"/>
      <c r="AV49" s="52"/>
      <c r="AW49" s="17"/>
      <c r="AX49" s="50"/>
      <c r="AY49" s="60"/>
      <c r="AZ49" s="52"/>
      <c r="BA49" s="52"/>
      <c r="BB49" s="17"/>
      <c r="BC49" s="50"/>
      <c r="BE49" s="404"/>
    </row>
    <row r="50" spans="2:57" ht="24.95" customHeight="1">
      <c r="B50" s="434"/>
      <c r="C50" s="233"/>
      <c r="D50" s="409"/>
      <c r="E50" s="186">
        <v>9</v>
      </c>
      <c r="F50" s="468" t="s">
        <v>66</v>
      </c>
      <c r="G50" s="468"/>
      <c r="H50" s="468"/>
      <c r="I50" s="469"/>
      <c r="J50" s="26">
        <f t="shared" si="10"/>
        <v>45</v>
      </c>
      <c r="K50" s="26">
        <f t="shared" si="10"/>
        <v>0</v>
      </c>
      <c r="L50" s="26">
        <f t="shared" si="10"/>
        <v>45</v>
      </c>
      <c r="M50" s="26">
        <f t="shared" si="10"/>
        <v>0</v>
      </c>
      <c r="N50" s="28">
        <f t="shared" si="11"/>
        <v>90</v>
      </c>
      <c r="O50" s="13">
        <f t="shared" si="12"/>
        <v>9</v>
      </c>
      <c r="P50" s="58"/>
      <c r="Q50" s="53"/>
      <c r="R50" s="52"/>
      <c r="S50" s="17"/>
      <c r="T50" s="13"/>
      <c r="U50" s="22"/>
      <c r="V50" s="55"/>
      <c r="W50" s="52"/>
      <c r="X50" s="17"/>
      <c r="Y50" s="56"/>
      <c r="Z50" s="67">
        <v>15</v>
      </c>
      <c r="AA50" s="66"/>
      <c r="AB50" s="68">
        <v>15</v>
      </c>
      <c r="AC50" s="65"/>
      <c r="AD50" s="85">
        <v>3</v>
      </c>
      <c r="AE50" s="66">
        <v>15</v>
      </c>
      <c r="AF50" s="66"/>
      <c r="AG50" s="68">
        <v>15</v>
      </c>
      <c r="AH50" s="65"/>
      <c r="AI50" s="85">
        <v>3</v>
      </c>
      <c r="AJ50" s="104">
        <v>15</v>
      </c>
      <c r="AK50" s="68"/>
      <c r="AL50" s="68">
        <v>15</v>
      </c>
      <c r="AM50" s="65"/>
      <c r="AN50" s="85">
        <v>3</v>
      </c>
      <c r="AO50" s="87"/>
      <c r="AP50" s="68"/>
      <c r="AQ50" s="68"/>
      <c r="AR50" s="65"/>
      <c r="AS50" s="85"/>
      <c r="AT50" s="87"/>
      <c r="AU50" s="68"/>
      <c r="AV50" s="68"/>
      <c r="AW50" s="65"/>
      <c r="AX50" s="85"/>
      <c r="AY50" s="87"/>
      <c r="AZ50" s="68"/>
      <c r="BA50" s="68"/>
      <c r="BB50" s="65"/>
      <c r="BC50" s="50"/>
      <c r="BE50" s="404"/>
    </row>
    <row r="51" spans="2:57" ht="24.95" customHeight="1">
      <c r="B51" s="434"/>
      <c r="C51" s="233"/>
      <c r="D51" s="409"/>
      <c r="E51" s="186">
        <v>10</v>
      </c>
      <c r="F51" s="468" t="s">
        <v>67</v>
      </c>
      <c r="G51" s="468"/>
      <c r="H51" s="468"/>
      <c r="I51" s="469"/>
      <c r="J51" s="26">
        <f t="shared" si="10"/>
        <v>30</v>
      </c>
      <c r="K51" s="26">
        <f t="shared" si="10"/>
        <v>0</v>
      </c>
      <c r="L51" s="26">
        <f t="shared" si="10"/>
        <v>30</v>
      </c>
      <c r="M51" s="26">
        <f t="shared" si="10"/>
        <v>0</v>
      </c>
      <c r="N51" s="28">
        <f t="shared" si="11"/>
        <v>60</v>
      </c>
      <c r="O51" s="13">
        <f t="shared" si="12"/>
        <v>6</v>
      </c>
      <c r="P51" s="58"/>
      <c r="Q51" s="53"/>
      <c r="R51" s="52"/>
      <c r="S51" s="17"/>
      <c r="T51" s="13"/>
      <c r="U51" s="22"/>
      <c r="V51" s="55"/>
      <c r="W51" s="52"/>
      <c r="X51" s="17"/>
      <c r="Y51" s="56"/>
      <c r="Z51" s="67"/>
      <c r="AA51" s="66"/>
      <c r="AB51" s="68"/>
      <c r="AC51" s="65"/>
      <c r="AD51" s="85"/>
      <c r="AE51" s="88">
        <v>15</v>
      </c>
      <c r="AF51" s="68"/>
      <c r="AG51" s="68">
        <v>15</v>
      </c>
      <c r="AH51" s="65"/>
      <c r="AI51" s="85">
        <v>3</v>
      </c>
      <c r="AJ51" s="104">
        <v>15</v>
      </c>
      <c r="AK51" s="68"/>
      <c r="AL51" s="68">
        <v>15</v>
      </c>
      <c r="AM51" s="65"/>
      <c r="AN51" s="85">
        <v>3</v>
      </c>
      <c r="AO51" s="88"/>
      <c r="AP51" s="68"/>
      <c r="AQ51" s="68"/>
      <c r="AR51" s="65"/>
      <c r="AS51" s="85"/>
      <c r="AT51" s="87"/>
      <c r="AU51" s="68"/>
      <c r="AV51" s="68"/>
      <c r="AW51" s="65"/>
      <c r="AX51" s="85"/>
      <c r="AY51" s="87"/>
      <c r="AZ51" s="68"/>
      <c r="BA51" s="68"/>
      <c r="BB51" s="65"/>
      <c r="BC51" s="50"/>
      <c r="BE51" s="404"/>
    </row>
    <row r="52" spans="2:57" ht="24.95" customHeight="1">
      <c r="B52" s="434"/>
      <c r="C52" s="233"/>
      <c r="D52" s="409"/>
      <c r="E52" s="186">
        <v>11</v>
      </c>
      <c r="F52" s="468" t="s">
        <v>37</v>
      </c>
      <c r="G52" s="468"/>
      <c r="H52" s="468"/>
      <c r="I52" s="469"/>
      <c r="J52" s="26">
        <f t="shared" si="10"/>
        <v>15</v>
      </c>
      <c r="K52" s="26">
        <f t="shared" si="10"/>
        <v>0</v>
      </c>
      <c r="L52" s="26">
        <f t="shared" si="10"/>
        <v>15</v>
      </c>
      <c r="M52" s="26">
        <f t="shared" si="10"/>
        <v>0</v>
      </c>
      <c r="N52" s="28">
        <f t="shared" si="11"/>
        <v>30</v>
      </c>
      <c r="O52" s="13">
        <f t="shared" si="12"/>
        <v>3</v>
      </c>
      <c r="P52" s="58"/>
      <c r="Q52" s="53"/>
      <c r="R52" s="52"/>
      <c r="S52" s="17"/>
      <c r="T52" s="13"/>
      <c r="U52" s="22"/>
      <c r="V52" s="55"/>
      <c r="W52" s="52"/>
      <c r="X52" s="17"/>
      <c r="Y52" s="56"/>
      <c r="Z52" s="67"/>
      <c r="AA52" s="66"/>
      <c r="AB52" s="68"/>
      <c r="AC52" s="65"/>
      <c r="AD52" s="85"/>
      <c r="AE52" s="67"/>
      <c r="AF52" s="66"/>
      <c r="AG52" s="68"/>
      <c r="AH52" s="65"/>
      <c r="AI52" s="85"/>
      <c r="AJ52" s="88"/>
      <c r="AK52" s="68"/>
      <c r="AL52" s="68"/>
      <c r="AM52" s="65"/>
      <c r="AN52" s="85"/>
      <c r="AO52" s="88">
        <v>15</v>
      </c>
      <c r="AP52" s="68"/>
      <c r="AQ52" s="68">
        <v>15</v>
      </c>
      <c r="AR52" s="65"/>
      <c r="AS52" s="85">
        <v>3</v>
      </c>
      <c r="AT52" s="87"/>
      <c r="AU52" s="68"/>
      <c r="AV52" s="68"/>
      <c r="AW52" s="65"/>
      <c r="AX52" s="85"/>
      <c r="AY52" s="87"/>
      <c r="AZ52" s="68"/>
      <c r="BA52" s="68"/>
      <c r="BB52" s="65"/>
      <c r="BC52" s="50"/>
      <c r="BE52" s="404"/>
    </row>
    <row r="53" spans="2:57" ht="24.95" customHeight="1">
      <c r="B53" s="434"/>
      <c r="C53" s="233"/>
      <c r="D53" s="409"/>
      <c r="E53" s="186">
        <v>12</v>
      </c>
      <c r="F53" s="468" t="s">
        <v>38</v>
      </c>
      <c r="G53" s="468"/>
      <c r="H53" s="468"/>
      <c r="I53" s="469"/>
      <c r="J53" s="26">
        <f t="shared" si="10"/>
        <v>15</v>
      </c>
      <c r="K53" s="26">
        <f t="shared" si="10"/>
        <v>0</v>
      </c>
      <c r="L53" s="26">
        <f t="shared" si="10"/>
        <v>15</v>
      </c>
      <c r="M53" s="26">
        <f t="shared" si="10"/>
        <v>0</v>
      </c>
      <c r="N53" s="28">
        <f t="shared" si="11"/>
        <v>30</v>
      </c>
      <c r="O53" s="13">
        <f t="shared" si="12"/>
        <v>3</v>
      </c>
      <c r="P53" s="58"/>
      <c r="Q53" s="53"/>
      <c r="R53" s="52"/>
      <c r="S53" s="17"/>
      <c r="T53" s="13"/>
      <c r="U53" s="22"/>
      <c r="V53" s="55"/>
      <c r="W53" s="52"/>
      <c r="X53" s="17"/>
      <c r="Y53" s="56"/>
      <c r="Z53" s="67"/>
      <c r="AA53" s="66"/>
      <c r="AB53" s="68"/>
      <c r="AC53" s="65"/>
      <c r="AD53" s="85"/>
      <c r="AE53" s="67"/>
      <c r="AF53" s="66"/>
      <c r="AG53" s="68"/>
      <c r="AH53" s="65"/>
      <c r="AI53" s="85"/>
      <c r="AJ53" s="87"/>
      <c r="AK53" s="68"/>
      <c r="AL53" s="68"/>
      <c r="AM53" s="65"/>
      <c r="AN53" s="85"/>
      <c r="AO53" s="75">
        <v>15</v>
      </c>
      <c r="AP53" s="68"/>
      <c r="AQ53" s="68">
        <v>15</v>
      </c>
      <c r="AR53" s="65"/>
      <c r="AS53" s="85">
        <v>3</v>
      </c>
      <c r="AT53" s="87"/>
      <c r="AU53" s="68"/>
      <c r="AV53" s="68"/>
      <c r="AW53" s="65"/>
      <c r="AX53" s="85"/>
      <c r="AY53" s="87"/>
      <c r="AZ53" s="68"/>
      <c r="BA53" s="68"/>
      <c r="BB53" s="65"/>
      <c r="BC53" s="50"/>
      <c r="BE53" s="404"/>
    </row>
    <row r="54" spans="2:57" ht="24.95" customHeight="1">
      <c r="B54" s="435"/>
      <c r="C54" s="234"/>
      <c r="D54" s="410"/>
      <c r="E54" s="187">
        <v>13</v>
      </c>
      <c r="F54" s="482" t="s">
        <v>145</v>
      </c>
      <c r="G54" s="483"/>
      <c r="H54" s="483"/>
      <c r="I54" s="338" t="s">
        <v>83</v>
      </c>
      <c r="J54" s="119">
        <f t="shared" si="10"/>
        <v>0</v>
      </c>
      <c r="K54" s="119">
        <f t="shared" si="10"/>
        <v>0</v>
      </c>
      <c r="L54" s="119">
        <f t="shared" si="10"/>
        <v>0</v>
      </c>
      <c r="M54" s="119">
        <f t="shared" si="10"/>
        <v>30</v>
      </c>
      <c r="N54" s="120">
        <f t="shared" si="11"/>
        <v>30</v>
      </c>
      <c r="O54" s="64">
        <f t="shared" si="12"/>
        <v>3</v>
      </c>
      <c r="P54" s="153"/>
      <c r="Q54" s="154"/>
      <c r="R54" s="132"/>
      <c r="S54" s="48"/>
      <c r="T54" s="64"/>
      <c r="U54" s="155"/>
      <c r="V54" s="156"/>
      <c r="W54" s="132"/>
      <c r="X54" s="48"/>
      <c r="Y54" s="160"/>
      <c r="Z54" s="131"/>
      <c r="AA54" s="128"/>
      <c r="AB54" s="128"/>
      <c r="AC54" s="123"/>
      <c r="AD54" s="124"/>
      <c r="AE54" s="131"/>
      <c r="AF54" s="128"/>
      <c r="AG54" s="128"/>
      <c r="AH54" s="123"/>
      <c r="AI54" s="124"/>
      <c r="AJ54" s="131"/>
      <c r="AK54" s="128"/>
      <c r="AL54" s="128"/>
      <c r="AM54" s="123"/>
      <c r="AN54" s="124"/>
      <c r="AO54" s="356"/>
      <c r="AP54" s="128"/>
      <c r="AQ54" s="128"/>
      <c r="AR54" s="123"/>
      <c r="AS54" s="124"/>
      <c r="AT54" s="168"/>
      <c r="AU54" s="128"/>
      <c r="AV54" s="128"/>
      <c r="AW54" s="130">
        <v>30</v>
      </c>
      <c r="AX54" s="124">
        <v>3</v>
      </c>
      <c r="AY54" s="131"/>
      <c r="AZ54" s="128"/>
      <c r="BA54" s="128"/>
      <c r="BB54" s="123"/>
      <c r="BC54" s="64"/>
      <c r="BE54" s="404"/>
    </row>
    <row r="55" spans="2:57" ht="24.95" customHeight="1">
      <c r="B55" s="433"/>
      <c r="C55" s="232"/>
      <c r="D55" s="408" t="s">
        <v>75</v>
      </c>
      <c r="E55" s="186">
        <v>14</v>
      </c>
      <c r="F55" s="446" t="s">
        <v>32</v>
      </c>
      <c r="G55" s="446"/>
      <c r="H55" s="446"/>
      <c r="I55" s="446"/>
      <c r="J55" s="28">
        <f t="shared" si="10"/>
        <v>30</v>
      </c>
      <c r="K55" s="28">
        <f t="shared" si="10"/>
        <v>0</v>
      </c>
      <c r="L55" s="28">
        <f t="shared" si="10"/>
        <v>30</v>
      </c>
      <c r="M55" s="28">
        <f t="shared" si="10"/>
        <v>0</v>
      </c>
      <c r="N55" s="28">
        <f t="shared" si="11"/>
        <v>60</v>
      </c>
      <c r="O55" s="50">
        <f t="shared" si="12"/>
        <v>4</v>
      </c>
      <c r="P55" s="70"/>
      <c r="Q55" s="72"/>
      <c r="R55" s="72"/>
      <c r="S55" s="158"/>
      <c r="T55" s="110"/>
      <c r="U55" s="161"/>
      <c r="V55" s="72"/>
      <c r="W55" s="72"/>
      <c r="X55" s="159"/>
      <c r="Y55" s="85"/>
      <c r="Z55" s="116">
        <v>30</v>
      </c>
      <c r="AA55" s="68"/>
      <c r="AB55" s="68">
        <v>30</v>
      </c>
      <c r="AC55" s="65"/>
      <c r="AD55" s="85">
        <v>4</v>
      </c>
      <c r="AE55" s="116"/>
      <c r="AF55" s="68"/>
      <c r="AG55" s="68"/>
      <c r="AH55" s="65"/>
      <c r="AI55" s="85"/>
      <c r="AJ55" s="87"/>
      <c r="AK55" s="68"/>
      <c r="AL55" s="68"/>
      <c r="AM55" s="65"/>
      <c r="AN55" s="85"/>
      <c r="AO55" s="87"/>
      <c r="AP55" s="68"/>
      <c r="AQ55" s="68"/>
      <c r="AR55" s="65"/>
      <c r="AS55" s="85"/>
      <c r="AT55" s="87"/>
      <c r="AU55" s="68"/>
      <c r="AV55" s="68"/>
      <c r="AW55" s="65"/>
      <c r="AX55" s="85"/>
      <c r="AY55" s="87"/>
      <c r="AZ55" s="68"/>
      <c r="BA55" s="68"/>
      <c r="BB55" s="65"/>
      <c r="BC55" s="85"/>
      <c r="BE55" s="404"/>
    </row>
    <row r="56" spans="2:57" ht="24.95" customHeight="1">
      <c r="B56" s="434"/>
      <c r="C56" s="233"/>
      <c r="D56" s="409"/>
      <c r="E56" s="186">
        <v>15</v>
      </c>
      <c r="F56" s="467" t="s">
        <v>40</v>
      </c>
      <c r="G56" s="468"/>
      <c r="H56" s="468"/>
      <c r="I56" s="469"/>
      <c r="J56" s="26">
        <f t="shared" si="10"/>
        <v>30</v>
      </c>
      <c r="K56" s="26">
        <f t="shared" si="10"/>
        <v>0</v>
      </c>
      <c r="L56" s="26">
        <f t="shared" si="10"/>
        <v>30</v>
      </c>
      <c r="M56" s="26">
        <f t="shared" si="10"/>
        <v>0</v>
      </c>
      <c r="N56" s="28">
        <f t="shared" si="11"/>
        <v>60</v>
      </c>
      <c r="O56" s="13">
        <f t="shared" si="12"/>
        <v>4.5</v>
      </c>
      <c r="P56" s="58"/>
      <c r="Q56" s="53"/>
      <c r="R56" s="52"/>
      <c r="S56" s="17"/>
      <c r="T56" s="13"/>
      <c r="U56" s="22"/>
      <c r="V56" s="55"/>
      <c r="W56" s="52"/>
      <c r="X56" s="17"/>
      <c r="Y56" s="56"/>
      <c r="Z56" s="67"/>
      <c r="AA56" s="66"/>
      <c r="AB56" s="68"/>
      <c r="AC56" s="65"/>
      <c r="AD56" s="85"/>
      <c r="AE56" s="373">
        <v>30</v>
      </c>
      <c r="AF56" s="66"/>
      <c r="AG56" s="68"/>
      <c r="AH56" s="65"/>
      <c r="AI56" s="85">
        <v>2.5</v>
      </c>
      <c r="AJ56" s="87"/>
      <c r="AK56" s="68"/>
      <c r="AL56" s="68">
        <v>30</v>
      </c>
      <c r="AM56" s="65"/>
      <c r="AN56" s="85">
        <v>2</v>
      </c>
      <c r="AO56" s="87"/>
      <c r="AP56" s="68"/>
      <c r="AQ56" s="68"/>
      <c r="AR56" s="65"/>
      <c r="AS56" s="85"/>
      <c r="AT56" s="87"/>
      <c r="AU56" s="68"/>
      <c r="AV56" s="68"/>
      <c r="AW56" s="65"/>
      <c r="AX56" s="85"/>
      <c r="AY56" s="87"/>
      <c r="AZ56" s="68"/>
      <c r="BA56" s="68"/>
      <c r="BB56" s="65"/>
      <c r="BC56" s="85"/>
      <c r="BE56" s="404"/>
    </row>
    <row r="57" spans="2:57" ht="24.95" customHeight="1">
      <c r="B57" s="435"/>
      <c r="C57" s="234"/>
      <c r="D57" s="410"/>
      <c r="E57" s="263">
        <v>16</v>
      </c>
      <c r="F57" s="482" t="s">
        <v>132</v>
      </c>
      <c r="G57" s="483"/>
      <c r="H57" s="483"/>
      <c r="I57" s="338" t="s">
        <v>84</v>
      </c>
      <c r="J57" s="119">
        <f t="shared" si="10"/>
        <v>15</v>
      </c>
      <c r="K57" s="119">
        <f t="shared" si="10"/>
        <v>0</v>
      </c>
      <c r="L57" s="119">
        <f t="shared" si="10"/>
        <v>0</v>
      </c>
      <c r="M57" s="119">
        <f t="shared" si="10"/>
        <v>15</v>
      </c>
      <c r="N57" s="120">
        <f t="shared" si="11"/>
        <v>30</v>
      </c>
      <c r="O57" s="64">
        <f t="shared" si="12"/>
        <v>5</v>
      </c>
      <c r="P57" s="153"/>
      <c r="Q57" s="154"/>
      <c r="R57" s="132"/>
      <c r="S57" s="48"/>
      <c r="T57" s="64"/>
      <c r="U57" s="155"/>
      <c r="V57" s="156"/>
      <c r="W57" s="132"/>
      <c r="X57" s="48"/>
      <c r="Y57" s="160"/>
      <c r="Z57" s="131"/>
      <c r="AA57" s="128"/>
      <c r="AB57" s="128"/>
      <c r="AC57" s="123"/>
      <c r="AD57" s="124"/>
      <c r="AE57" s="356"/>
      <c r="AF57" s="128"/>
      <c r="AG57" s="128"/>
      <c r="AH57" s="123"/>
      <c r="AI57" s="124"/>
      <c r="AJ57" s="306">
        <v>15</v>
      </c>
      <c r="AK57" s="128"/>
      <c r="AL57" s="128"/>
      <c r="AM57" s="123"/>
      <c r="AN57" s="124">
        <v>2</v>
      </c>
      <c r="AO57" s="131"/>
      <c r="AP57" s="128"/>
      <c r="AQ57" s="128"/>
      <c r="AR57" s="130">
        <v>15</v>
      </c>
      <c r="AS57" s="124">
        <v>3</v>
      </c>
      <c r="AT57" s="131"/>
      <c r="AU57" s="128"/>
      <c r="AV57" s="128"/>
      <c r="AW57" s="123"/>
      <c r="AX57" s="124"/>
      <c r="AY57" s="131"/>
      <c r="AZ57" s="128"/>
      <c r="BA57" s="128"/>
      <c r="BB57" s="123"/>
      <c r="BC57" s="124"/>
      <c r="BE57" s="404"/>
    </row>
    <row r="58" spans="2:57" ht="4.5" customHeight="1">
      <c r="B58" s="257"/>
      <c r="C58" s="257"/>
      <c r="D58" s="185"/>
      <c r="E58" s="258"/>
      <c r="F58" s="206"/>
      <c r="G58" s="206"/>
      <c r="H58" s="206"/>
      <c r="I58" s="206"/>
      <c r="J58" s="243"/>
      <c r="K58" s="243"/>
      <c r="L58" s="243"/>
      <c r="M58" s="243"/>
      <c r="N58" s="243"/>
      <c r="O58" s="244"/>
      <c r="P58" s="259"/>
      <c r="Q58" s="29"/>
      <c r="R58" s="258"/>
      <c r="S58" s="258"/>
      <c r="T58" s="244"/>
      <c r="U58" s="260"/>
      <c r="V58" s="258"/>
      <c r="W58" s="258"/>
      <c r="X58" s="258"/>
      <c r="Y58" s="244"/>
      <c r="Z58" s="261"/>
      <c r="AA58" s="261"/>
      <c r="AB58" s="261"/>
      <c r="AC58" s="261"/>
      <c r="AD58" s="262"/>
      <c r="AE58" s="261"/>
      <c r="AF58" s="261"/>
      <c r="AG58" s="261"/>
      <c r="AH58" s="261"/>
      <c r="AI58" s="262"/>
      <c r="AJ58" s="261"/>
      <c r="AK58" s="261"/>
      <c r="AL58" s="261"/>
      <c r="AM58" s="261"/>
      <c r="AN58" s="262"/>
      <c r="AO58" s="261"/>
      <c r="AP58" s="261"/>
      <c r="AQ58" s="261"/>
      <c r="AR58" s="261"/>
      <c r="AS58" s="262"/>
      <c r="AT58" s="261"/>
      <c r="AU58" s="261"/>
      <c r="AV58" s="261"/>
      <c r="AW58" s="261"/>
      <c r="AX58" s="262"/>
      <c r="AY58" s="261"/>
      <c r="AZ58" s="261"/>
      <c r="BA58" s="261"/>
      <c r="BB58" s="261"/>
      <c r="BC58" s="262"/>
      <c r="BE58" s="184"/>
    </row>
    <row r="59" spans="2:57" ht="24.95" customHeight="1">
      <c r="B59" s="316"/>
      <c r="C59" s="316"/>
      <c r="D59" s="405" t="s">
        <v>93</v>
      </c>
      <c r="E59" s="405"/>
      <c r="F59" s="405"/>
      <c r="G59" s="405"/>
      <c r="H59" s="405"/>
      <c r="I59" s="406"/>
      <c r="J59" s="91">
        <f>SUM(J60:J81)</f>
        <v>165</v>
      </c>
      <c r="K59" s="91">
        <f t="shared" ref="K59:BC59" si="14">SUM(K60:K81)</f>
        <v>30</v>
      </c>
      <c r="L59" s="91">
        <f t="shared" si="14"/>
        <v>105</v>
      </c>
      <c r="M59" s="91">
        <f t="shared" si="14"/>
        <v>75</v>
      </c>
      <c r="N59" s="91">
        <f t="shared" si="14"/>
        <v>375</v>
      </c>
      <c r="O59" s="91">
        <f t="shared" si="14"/>
        <v>32</v>
      </c>
      <c r="P59" s="91">
        <f t="shared" si="14"/>
        <v>0</v>
      </c>
      <c r="Q59" s="370">
        <f t="shared" si="14"/>
        <v>0</v>
      </c>
      <c r="R59" s="370">
        <f t="shared" si="14"/>
        <v>0</v>
      </c>
      <c r="S59" s="371">
        <f t="shared" si="14"/>
        <v>0</v>
      </c>
      <c r="T59" s="91">
        <f t="shared" si="14"/>
        <v>0</v>
      </c>
      <c r="U59" s="91">
        <f t="shared" si="14"/>
        <v>0</v>
      </c>
      <c r="V59" s="370">
        <f t="shared" si="14"/>
        <v>0</v>
      </c>
      <c r="W59" s="370">
        <f t="shared" si="14"/>
        <v>0</v>
      </c>
      <c r="X59" s="371">
        <f t="shared" si="14"/>
        <v>0</v>
      </c>
      <c r="Y59" s="91">
        <f t="shared" si="14"/>
        <v>0</v>
      </c>
      <c r="Z59" s="91">
        <f t="shared" si="14"/>
        <v>0</v>
      </c>
      <c r="AA59" s="370">
        <f t="shared" si="14"/>
        <v>0</v>
      </c>
      <c r="AB59" s="370">
        <f t="shared" si="14"/>
        <v>0</v>
      </c>
      <c r="AC59" s="371">
        <f t="shared" si="14"/>
        <v>0</v>
      </c>
      <c r="AD59" s="91">
        <f t="shared" si="14"/>
        <v>0</v>
      </c>
      <c r="AE59" s="91">
        <f t="shared" si="14"/>
        <v>0</v>
      </c>
      <c r="AF59" s="370">
        <f t="shared" si="14"/>
        <v>0</v>
      </c>
      <c r="AG59" s="370">
        <f t="shared" si="14"/>
        <v>0</v>
      </c>
      <c r="AH59" s="371">
        <f t="shared" si="14"/>
        <v>0</v>
      </c>
      <c r="AI59" s="91">
        <f t="shared" si="14"/>
        <v>0</v>
      </c>
      <c r="AJ59" s="91">
        <f t="shared" si="14"/>
        <v>60</v>
      </c>
      <c r="AK59" s="370">
        <f t="shared" si="14"/>
        <v>15</v>
      </c>
      <c r="AL59" s="370">
        <f t="shared" si="14"/>
        <v>45</v>
      </c>
      <c r="AM59" s="371">
        <f t="shared" si="14"/>
        <v>0</v>
      </c>
      <c r="AN59" s="91">
        <f t="shared" si="14"/>
        <v>9</v>
      </c>
      <c r="AO59" s="91">
        <f t="shared" si="14"/>
        <v>45</v>
      </c>
      <c r="AP59" s="370">
        <f t="shared" si="14"/>
        <v>15</v>
      </c>
      <c r="AQ59" s="370">
        <f t="shared" si="14"/>
        <v>60</v>
      </c>
      <c r="AR59" s="371">
        <f t="shared" si="14"/>
        <v>0</v>
      </c>
      <c r="AS59" s="91">
        <f t="shared" si="14"/>
        <v>10</v>
      </c>
      <c r="AT59" s="91">
        <f t="shared" si="14"/>
        <v>60</v>
      </c>
      <c r="AU59" s="370">
        <f t="shared" si="14"/>
        <v>0</v>
      </c>
      <c r="AV59" s="370">
        <f t="shared" si="14"/>
        <v>0</v>
      </c>
      <c r="AW59" s="371">
        <f t="shared" si="14"/>
        <v>45</v>
      </c>
      <c r="AX59" s="91">
        <f t="shared" si="14"/>
        <v>9</v>
      </c>
      <c r="AY59" s="91">
        <f t="shared" si="14"/>
        <v>0</v>
      </c>
      <c r="AZ59" s="370">
        <f t="shared" si="14"/>
        <v>0</v>
      </c>
      <c r="BA59" s="370">
        <f t="shared" si="14"/>
        <v>0</v>
      </c>
      <c r="BB59" s="371">
        <f t="shared" si="14"/>
        <v>30</v>
      </c>
      <c r="BC59" s="100">
        <f t="shared" si="14"/>
        <v>4</v>
      </c>
      <c r="BE59" s="184"/>
    </row>
    <row r="60" spans="2:57" ht="2.25" customHeight="1">
      <c r="B60" s="275"/>
      <c r="C60" s="275"/>
      <c r="D60" s="276"/>
      <c r="E60" s="276"/>
      <c r="F60" s="207"/>
      <c r="G60" s="207"/>
      <c r="H60" s="207"/>
      <c r="I60" s="207"/>
      <c r="J60" s="251"/>
      <c r="K60" s="251"/>
      <c r="L60" s="251"/>
      <c r="M60" s="251"/>
      <c r="N60" s="251"/>
      <c r="O60" s="252"/>
      <c r="P60" s="253"/>
      <c r="Q60" s="208"/>
      <c r="R60" s="254"/>
      <c r="S60" s="254"/>
      <c r="T60" s="252"/>
      <c r="U60" s="277"/>
      <c r="V60" s="254"/>
      <c r="W60" s="254"/>
      <c r="X60" s="254"/>
      <c r="Y60" s="252"/>
      <c r="Z60" s="278"/>
      <c r="AA60" s="278"/>
      <c r="AB60" s="278"/>
      <c r="AC60" s="278"/>
      <c r="AD60" s="279"/>
      <c r="AE60" s="278"/>
      <c r="AF60" s="278"/>
      <c r="AG60" s="278"/>
      <c r="AH60" s="278"/>
      <c r="AI60" s="279"/>
      <c r="AJ60" s="278"/>
      <c r="AK60" s="278"/>
      <c r="AL60" s="278"/>
      <c r="AM60" s="278"/>
      <c r="AN60" s="279"/>
      <c r="AO60" s="278"/>
      <c r="AP60" s="278"/>
      <c r="AQ60" s="278"/>
      <c r="AR60" s="278"/>
      <c r="AS60" s="279"/>
      <c r="AT60" s="278"/>
      <c r="AU60" s="278"/>
      <c r="AV60" s="278"/>
      <c r="AW60" s="278"/>
      <c r="AX60" s="279"/>
      <c r="AY60" s="278"/>
      <c r="AZ60" s="278"/>
      <c r="BA60" s="278"/>
      <c r="BB60" s="278"/>
      <c r="BC60" s="280"/>
      <c r="BE60" s="184"/>
    </row>
    <row r="61" spans="2:57" ht="24.95" customHeight="1">
      <c r="B61" s="433"/>
      <c r="C61" s="232"/>
      <c r="D61" s="394" t="s">
        <v>62</v>
      </c>
      <c r="E61" s="396" t="s">
        <v>68</v>
      </c>
      <c r="F61" s="397"/>
      <c r="G61" s="186">
        <v>1</v>
      </c>
      <c r="H61" s="467" t="s">
        <v>64</v>
      </c>
      <c r="I61" s="469"/>
      <c r="J61" s="26">
        <f t="shared" ref="J61:M64" si="15">SUMIF($P$7:$BC$7,J$7,$P61:$BC61)</f>
        <v>30</v>
      </c>
      <c r="K61" s="26">
        <f t="shared" si="15"/>
        <v>15</v>
      </c>
      <c r="L61" s="26">
        <f t="shared" si="15"/>
        <v>0</v>
      </c>
      <c r="M61" s="26">
        <f t="shared" si="15"/>
        <v>0</v>
      </c>
      <c r="N61" s="28">
        <f t="shared" ref="N61:N80" si="16">SUM(J61:M61)</f>
        <v>45</v>
      </c>
      <c r="O61" s="13">
        <f t="shared" ref="O61:O80" si="17">SUMIF($P$7:$BC$7,O$7,$P61:$BC61)</f>
        <v>3</v>
      </c>
      <c r="P61" s="162"/>
      <c r="Q61" s="163"/>
      <c r="R61" s="146"/>
      <c r="S61" s="147"/>
      <c r="T61" s="63"/>
      <c r="U61" s="164"/>
      <c r="V61" s="165"/>
      <c r="W61" s="146"/>
      <c r="X61" s="147"/>
      <c r="Y61" s="166"/>
      <c r="Z61" s="145"/>
      <c r="AA61" s="143"/>
      <c r="AB61" s="143"/>
      <c r="AC61" s="137"/>
      <c r="AD61" s="138"/>
      <c r="AE61" s="145"/>
      <c r="AF61" s="143"/>
      <c r="AG61" s="143"/>
      <c r="AH61" s="137"/>
      <c r="AI61" s="138"/>
      <c r="AJ61" s="135">
        <v>30</v>
      </c>
      <c r="AK61" s="143">
        <v>15</v>
      </c>
      <c r="AL61" s="143"/>
      <c r="AM61" s="137"/>
      <c r="AN61" s="138">
        <v>3</v>
      </c>
      <c r="AO61" s="148"/>
      <c r="AP61" s="146"/>
      <c r="AQ61" s="146"/>
      <c r="AR61" s="147"/>
      <c r="AS61" s="63"/>
      <c r="AT61" s="145"/>
      <c r="AU61" s="143"/>
      <c r="AV61" s="143"/>
      <c r="AW61" s="137"/>
      <c r="AX61" s="138"/>
      <c r="AY61" s="145"/>
      <c r="AZ61" s="143"/>
      <c r="BA61" s="143"/>
      <c r="BB61" s="137"/>
      <c r="BC61" s="63"/>
      <c r="BE61" s="404"/>
    </row>
    <row r="62" spans="2:57" ht="24.95" customHeight="1">
      <c r="B62" s="434"/>
      <c r="C62" s="233"/>
      <c r="D62" s="395"/>
      <c r="E62" s="398"/>
      <c r="F62" s="399"/>
      <c r="G62" s="186">
        <v>2</v>
      </c>
      <c r="H62" s="446" t="s">
        <v>69</v>
      </c>
      <c r="I62" s="446"/>
      <c r="J62" s="26">
        <f t="shared" si="15"/>
        <v>15</v>
      </c>
      <c r="K62" s="26">
        <f t="shared" si="15"/>
        <v>0</v>
      </c>
      <c r="L62" s="26">
        <f t="shared" si="15"/>
        <v>30</v>
      </c>
      <c r="M62" s="26">
        <f t="shared" si="15"/>
        <v>0</v>
      </c>
      <c r="N62" s="28">
        <f t="shared" si="16"/>
        <v>45</v>
      </c>
      <c r="O62" s="13">
        <f t="shared" si="17"/>
        <v>4</v>
      </c>
      <c r="P62" s="58"/>
      <c r="Q62" s="53"/>
      <c r="R62" s="52"/>
      <c r="S62" s="17"/>
      <c r="T62" s="13"/>
      <c r="U62" s="22"/>
      <c r="V62" s="55"/>
      <c r="W62" s="52"/>
      <c r="X62" s="17"/>
      <c r="Y62" s="56"/>
      <c r="Z62" s="67"/>
      <c r="AA62" s="66"/>
      <c r="AB62" s="68"/>
      <c r="AC62" s="65"/>
      <c r="AD62" s="85"/>
      <c r="AE62" s="87"/>
      <c r="AF62" s="68"/>
      <c r="AG62" s="68"/>
      <c r="AH62" s="65"/>
      <c r="AI62" s="85"/>
      <c r="AJ62" s="87"/>
      <c r="AK62" s="68"/>
      <c r="AL62" s="68"/>
      <c r="AM62" s="65"/>
      <c r="AN62" s="50"/>
      <c r="AO62" s="101">
        <v>15</v>
      </c>
      <c r="AP62" s="68"/>
      <c r="AQ62" s="68">
        <v>30</v>
      </c>
      <c r="AR62" s="65"/>
      <c r="AS62" s="85">
        <v>4</v>
      </c>
      <c r="AT62" s="87"/>
      <c r="AU62" s="68"/>
      <c r="AV62" s="68"/>
      <c r="AW62" s="65"/>
      <c r="AX62" s="85"/>
      <c r="AY62" s="87"/>
      <c r="AZ62" s="68"/>
      <c r="BA62" s="68"/>
      <c r="BB62" s="65"/>
      <c r="BC62" s="50"/>
      <c r="BE62" s="404"/>
    </row>
    <row r="63" spans="2:57" ht="24.95" customHeight="1">
      <c r="B63" s="434"/>
      <c r="C63" s="233"/>
      <c r="D63" s="395"/>
      <c r="E63" s="398"/>
      <c r="F63" s="399"/>
      <c r="G63" s="186">
        <v>3</v>
      </c>
      <c r="H63" s="446" t="s">
        <v>70</v>
      </c>
      <c r="I63" s="446"/>
      <c r="J63" s="26">
        <f t="shared" si="15"/>
        <v>30</v>
      </c>
      <c r="K63" s="26">
        <f t="shared" si="15"/>
        <v>0</v>
      </c>
      <c r="L63" s="26">
        <f t="shared" si="15"/>
        <v>0</v>
      </c>
      <c r="M63" s="26">
        <f t="shared" si="15"/>
        <v>0</v>
      </c>
      <c r="N63" s="28">
        <f t="shared" si="16"/>
        <v>30</v>
      </c>
      <c r="O63" s="13">
        <f t="shared" si="17"/>
        <v>2</v>
      </c>
      <c r="P63" s="58"/>
      <c r="Q63" s="53"/>
      <c r="R63" s="52"/>
      <c r="S63" s="17"/>
      <c r="T63" s="13"/>
      <c r="U63" s="22"/>
      <c r="V63" s="55"/>
      <c r="W63" s="52"/>
      <c r="X63" s="17"/>
      <c r="Y63" s="56"/>
      <c r="Z63" s="67"/>
      <c r="AA63" s="66"/>
      <c r="AB63" s="68"/>
      <c r="AC63" s="65"/>
      <c r="AD63" s="85"/>
      <c r="AE63" s="87"/>
      <c r="AF63" s="68"/>
      <c r="AG63" s="68"/>
      <c r="AH63" s="65"/>
      <c r="AI63" s="85"/>
      <c r="AJ63" s="87"/>
      <c r="AK63" s="68"/>
      <c r="AL63" s="68"/>
      <c r="AM63" s="65"/>
      <c r="AN63" s="85"/>
      <c r="AO63" s="60"/>
      <c r="AP63" s="52"/>
      <c r="AQ63" s="52"/>
      <c r="AR63" s="17"/>
      <c r="AS63" s="50"/>
      <c r="AT63" s="68">
        <v>30</v>
      </c>
      <c r="AU63" s="68"/>
      <c r="AV63" s="68"/>
      <c r="AW63" s="65"/>
      <c r="AX63" s="85">
        <v>2</v>
      </c>
      <c r="AY63" s="87"/>
      <c r="AZ63" s="68"/>
      <c r="BA63" s="68"/>
      <c r="BB63" s="65"/>
      <c r="BC63" s="85"/>
      <c r="BE63" s="404"/>
    </row>
    <row r="64" spans="2:57" ht="24.95" customHeight="1">
      <c r="B64" s="434"/>
      <c r="C64" s="233"/>
      <c r="D64" s="395"/>
      <c r="E64" s="400"/>
      <c r="F64" s="401"/>
      <c r="G64" s="188">
        <v>4</v>
      </c>
      <c r="H64" s="339" t="s">
        <v>97</v>
      </c>
      <c r="I64" s="346" t="s">
        <v>85</v>
      </c>
      <c r="J64" s="119">
        <f t="shared" si="15"/>
        <v>0</v>
      </c>
      <c r="K64" s="119">
        <f t="shared" si="15"/>
        <v>0</v>
      </c>
      <c r="L64" s="119">
        <f t="shared" si="15"/>
        <v>0</v>
      </c>
      <c r="M64" s="119">
        <f t="shared" si="15"/>
        <v>30</v>
      </c>
      <c r="N64" s="120">
        <f t="shared" si="16"/>
        <v>30</v>
      </c>
      <c r="O64" s="64">
        <f t="shared" si="17"/>
        <v>4</v>
      </c>
      <c r="P64" s="153"/>
      <c r="Q64" s="154"/>
      <c r="R64" s="132"/>
      <c r="S64" s="48"/>
      <c r="T64" s="64"/>
      <c r="U64" s="155"/>
      <c r="V64" s="156"/>
      <c r="W64" s="132"/>
      <c r="X64" s="48"/>
      <c r="Y64" s="160"/>
      <c r="Z64" s="131"/>
      <c r="AA64" s="128"/>
      <c r="AB64" s="128"/>
      <c r="AC64" s="123"/>
      <c r="AD64" s="124"/>
      <c r="AE64" s="133"/>
      <c r="AF64" s="132"/>
      <c r="AG64" s="132"/>
      <c r="AH64" s="48"/>
      <c r="AI64" s="64"/>
      <c r="AJ64" s="131"/>
      <c r="AK64" s="128"/>
      <c r="AL64" s="128"/>
      <c r="AM64" s="123"/>
      <c r="AN64" s="124"/>
      <c r="AO64" s="131"/>
      <c r="AP64" s="132"/>
      <c r="AQ64" s="132"/>
      <c r="AR64" s="123"/>
      <c r="AS64" s="124"/>
      <c r="AT64" s="131"/>
      <c r="AU64" s="128"/>
      <c r="AV64" s="128"/>
      <c r="AW64" s="123"/>
      <c r="AX64" s="124"/>
      <c r="AY64" s="131"/>
      <c r="AZ64" s="128"/>
      <c r="BA64" s="128"/>
      <c r="BB64" s="130">
        <v>30</v>
      </c>
      <c r="BC64" s="124">
        <v>4</v>
      </c>
      <c r="BE64" s="404"/>
    </row>
    <row r="65" spans="2:57" ht="24.95" customHeight="1">
      <c r="B65" s="434"/>
      <c r="C65" s="233"/>
      <c r="D65" s="395"/>
      <c r="E65" s="398" t="s">
        <v>63</v>
      </c>
      <c r="F65" s="399"/>
      <c r="G65" s="186">
        <v>5</v>
      </c>
      <c r="H65" s="446" t="s">
        <v>59</v>
      </c>
      <c r="I65" s="446"/>
      <c r="J65" s="28">
        <f t="shared" ref="J65:M80" si="18">SUMIF($P$7:$BC$7,J$7,$P65:$BC65)</f>
        <v>0</v>
      </c>
      <c r="K65" s="28">
        <f t="shared" si="18"/>
        <v>0</v>
      </c>
      <c r="L65" s="28">
        <f t="shared" si="18"/>
        <v>0</v>
      </c>
      <c r="M65" s="28">
        <f t="shared" si="18"/>
        <v>0</v>
      </c>
      <c r="N65" s="28">
        <f t="shared" si="16"/>
        <v>0</v>
      </c>
      <c r="O65" s="50">
        <f t="shared" si="17"/>
        <v>0</v>
      </c>
      <c r="P65" s="58"/>
      <c r="Q65" s="53"/>
      <c r="R65" s="52"/>
      <c r="S65" s="17"/>
      <c r="T65" s="50"/>
      <c r="U65" s="161"/>
      <c r="V65" s="55"/>
      <c r="W65" s="52"/>
      <c r="X65" s="17"/>
      <c r="Y65" s="56"/>
      <c r="Z65" s="116"/>
      <c r="AA65" s="68"/>
      <c r="AB65" s="68"/>
      <c r="AC65" s="65"/>
      <c r="AD65" s="85"/>
      <c r="AE65" s="116"/>
      <c r="AF65" s="68"/>
      <c r="AG65" s="68"/>
      <c r="AH65" s="65"/>
      <c r="AI65" s="85"/>
      <c r="AJ65" s="87"/>
      <c r="AK65" s="68"/>
      <c r="AL65" s="68"/>
      <c r="AM65" s="65"/>
      <c r="AN65" s="85"/>
      <c r="AO65" s="87"/>
      <c r="AP65" s="68"/>
      <c r="AQ65" s="68"/>
      <c r="AR65" s="65"/>
      <c r="AS65" s="85"/>
      <c r="AT65" s="87"/>
      <c r="AU65" s="68"/>
      <c r="AV65" s="68"/>
      <c r="AW65" s="65"/>
      <c r="AX65" s="85"/>
      <c r="AY65" s="87"/>
      <c r="AZ65" s="68"/>
      <c r="BA65" s="68"/>
      <c r="BB65" s="65"/>
      <c r="BC65" s="85"/>
      <c r="BE65" s="404"/>
    </row>
    <row r="66" spans="2:57" ht="24.95" customHeight="1">
      <c r="B66" s="434"/>
      <c r="C66" s="233"/>
      <c r="D66" s="395"/>
      <c r="E66" s="398"/>
      <c r="F66" s="399"/>
      <c r="G66" s="186">
        <v>6</v>
      </c>
      <c r="H66" s="446" t="s">
        <v>42</v>
      </c>
      <c r="I66" s="446"/>
      <c r="J66" s="26">
        <f t="shared" si="18"/>
        <v>0</v>
      </c>
      <c r="K66" s="26">
        <f t="shared" si="18"/>
        <v>0</v>
      </c>
      <c r="L66" s="26">
        <f t="shared" si="18"/>
        <v>0</v>
      </c>
      <c r="M66" s="26">
        <f t="shared" si="18"/>
        <v>0</v>
      </c>
      <c r="N66" s="28">
        <f t="shared" si="16"/>
        <v>0</v>
      </c>
      <c r="O66" s="13">
        <f t="shared" si="17"/>
        <v>0</v>
      </c>
      <c r="P66" s="58"/>
      <c r="Q66" s="53"/>
      <c r="R66" s="52"/>
      <c r="S66" s="17"/>
      <c r="T66" s="13"/>
      <c r="U66" s="22"/>
      <c r="V66" s="55"/>
      <c r="W66" s="52"/>
      <c r="X66" s="17"/>
      <c r="Y66" s="56"/>
      <c r="Z66" s="67"/>
      <c r="AA66" s="66"/>
      <c r="AB66" s="68"/>
      <c r="AC66" s="65"/>
      <c r="AD66" s="85"/>
      <c r="AE66" s="67"/>
      <c r="AF66" s="66"/>
      <c r="AG66" s="68"/>
      <c r="AH66" s="65"/>
      <c r="AI66" s="85"/>
      <c r="AJ66" s="87"/>
      <c r="AK66" s="68"/>
      <c r="AL66" s="68"/>
      <c r="AM66" s="65"/>
      <c r="AN66" s="85"/>
      <c r="AO66" s="87"/>
      <c r="AP66" s="68"/>
      <c r="AQ66" s="68"/>
      <c r="AR66" s="65"/>
      <c r="AS66" s="85"/>
      <c r="AT66" s="87"/>
      <c r="AU66" s="68"/>
      <c r="AV66" s="68"/>
      <c r="AW66" s="65"/>
      <c r="AX66" s="85"/>
      <c r="AY66" s="87"/>
      <c r="AZ66" s="68"/>
      <c r="BA66" s="68"/>
      <c r="BB66" s="65"/>
      <c r="BC66" s="85"/>
      <c r="BE66" s="404"/>
    </row>
    <row r="67" spans="2:57" ht="24.95" customHeight="1">
      <c r="B67" s="434"/>
      <c r="C67" s="233"/>
      <c r="D67" s="395"/>
      <c r="E67" s="398"/>
      <c r="F67" s="399"/>
      <c r="G67" s="186">
        <v>7</v>
      </c>
      <c r="H67" s="446" t="s">
        <v>53</v>
      </c>
      <c r="I67" s="446"/>
      <c r="J67" s="26">
        <f t="shared" si="18"/>
        <v>0</v>
      </c>
      <c r="K67" s="26">
        <f t="shared" si="18"/>
        <v>0</v>
      </c>
      <c r="L67" s="26">
        <f t="shared" si="18"/>
        <v>0</v>
      </c>
      <c r="M67" s="26">
        <f t="shared" si="18"/>
        <v>0</v>
      </c>
      <c r="N67" s="28">
        <f t="shared" si="16"/>
        <v>0</v>
      </c>
      <c r="O67" s="13">
        <f t="shared" si="17"/>
        <v>0</v>
      </c>
      <c r="P67" s="58"/>
      <c r="Q67" s="53"/>
      <c r="R67" s="52"/>
      <c r="S67" s="17"/>
      <c r="T67" s="13"/>
      <c r="U67" s="22"/>
      <c r="V67" s="55"/>
      <c r="W67" s="52"/>
      <c r="X67" s="17"/>
      <c r="Y67" s="56"/>
      <c r="Z67" s="67"/>
      <c r="AA67" s="66"/>
      <c r="AB67" s="68"/>
      <c r="AC67" s="65"/>
      <c r="AD67" s="85"/>
      <c r="AE67" s="67"/>
      <c r="AF67" s="66"/>
      <c r="AG67" s="68"/>
      <c r="AH67" s="65"/>
      <c r="AI67" s="85"/>
      <c r="AJ67" s="87"/>
      <c r="AK67" s="68"/>
      <c r="AL67" s="68"/>
      <c r="AM67" s="65"/>
      <c r="AN67" s="85"/>
      <c r="AO67" s="87"/>
      <c r="AP67" s="68"/>
      <c r="AQ67" s="68"/>
      <c r="AR67" s="65"/>
      <c r="AS67" s="85"/>
      <c r="AT67" s="87"/>
      <c r="AU67" s="68"/>
      <c r="AV67" s="68"/>
      <c r="AW67" s="65"/>
      <c r="AX67" s="85"/>
      <c r="AY67" s="87"/>
      <c r="AZ67" s="68"/>
      <c r="BA67" s="68"/>
      <c r="BB67" s="65"/>
      <c r="BC67" s="85"/>
      <c r="BE67" s="404"/>
    </row>
    <row r="68" spans="2:57" ht="24.95" customHeight="1">
      <c r="B68" s="435"/>
      <c r="C68" s="233"/>
      <c r="D68" s="312" t="s">
        <v>108</v>
      </c>
      <c r="E68" s="400"/>
      <c r="F68" s="401"/>
      <c r="G68" s="188">
        <v>8</v>
      </c>
      <c r="H68" s="339" t="s">
        <v>97</v>
      </c>
      <c r="I68" s="346" t="s">
        <v>85</v>
      </c>
      <c r="J68" s="119">
        <f t="shared" si="18"/>
        <v>0</v>
      </c>
      <c r="K68" s="119">
        <f t="shared" si="18"/>
        <v>0</v>
      </c>
      <c r="L68" s="119">
        <f t="shared" si="18"/>
        <v>0</v>
      </c>
      <c r="M68" s="119">
        <f t="shared" si="18"/>
        <v>0</v>
      </c>
      <c r="N68" s="120">
        <f t="shared" si="16"/>
        <v>0</v>
      </c>
      <c r="O68" s="64">
        <f t="shared" si="17"/>
        <v>0</v>
      </c>
      <c r="P68" s="153"/>
      <c r="Q68" s="154"/>
      <c r="R68" s="132"/>
      <c r="S68" s="48"/>
      <c r="T68" s="64"/>
      <c r="U68" s="155"/>
      <c r="V68" s="156"/>
      <c r="W68" s="132"/>
      <c r="X68" s="48"/>
      <c r="Y68" s="160"/>
      <c r="Z68" s="131"/>
      <c r="AA68" s="128"/>
      <c r="AB68" s="128"/>
      <c r="AC68" s="123"/>
      <c r="AD68" s="124"/>
      <c r="AE68" s="131"/>
      <c r="AF68" s="128"/>
      <c r="AG68" s="128"/>
      <c r="AH68" s="123"/>
      <c r="AI68" s="124"/>
      <c r="AJ68" s="131"/>
      <c r="AK68" s="128"/>
      <c r="AL68" s="128"/>
      <c r="AM68" s="123"/>
      <c r="AN68" s="124"/>
      <c r="AO68" s="131"/>
      <c r="AP68" s="128"/>
      <c r="AQ68" s="128"/>
      <c r="AR68" s="123"/>
      <c r="AS68" s="124"/>
      <c r="AT68" s="131"/>
      <c r="AU68" s="128"/>
      <c r="AV68" s="128"/>
      <c r="AW68" s="123"/>
      <c r="AX68" s="124"/>
      <c r="AY68" s="131"/>
      <c r="AZ68" s="128"/>
      <c r="BA68" s="128"/>
      <c r="BB68" s="123"/>
      <c r="BC68" s="124"/>
      <c r="BE68" s="404"/>
    </row>
    <row r="69" spans="2:57" ht="24.95" customHeight="1">
      <c r="B69" s="436"/>
      <c r="C69" s="232"/>
      <c r="D69" s="394" t="s">
        <v>52</v>
      </c>
      <c r="E69" s="396" t="s">
        <v>65</v>
      </c>
      <c r="F69" s="397"/>
      <c r="G69" s="186">
        <v>9</v>
      </c>
      <c r="H69" s="446" t="s">
        <v>76</v>
      </c>
      <c r="I69" s="446"/>
      <c r="J69" s="28">
        <f t="shared" si="18"/>
        <v>15</v>
      </c>
      <c r="K69" s="28">
        <f t="shared" si="18"/>
        <v>0</v>
      </c>
      <c r="L69" s="28">
        <f t="shared" si="18"/>
        <v>15</v>
      </c>
      <c r="M69" s="28">
        <f t="shared" si="18"/>
        <v>0</v>
      </c>
      <c r="N69" s="28">
        <f t="shared" si="16"/>
        <v>30</v>
      </c>
      <c r="O69" s="50">
        <f t="shared" si="17"/>
        <v>3</v>
      </c>
      <c r="P69" s="58"/>
      <c r="Q69" s="53"/>
      <c r="R69" s="52"/>
      <c r="S69" s="17"/>
      <c r="T69" s="50"/>
      <c r="U69" s="161"/>
      <c r="V69" s="55"/>
      <c r="W69" s="52"/>
      <c r="X69" s="17"/>
      <c r="Y69" s="56"/>
      <c r="Z69" s="116"/>
      <c r="AA69" s="68"/>
      <c r="AB69" s="68"/>
      <c r="AC69" s="65"/>
      <c r="AD69" s="85"/>
      <c r="AE69" s="116"/>
      <c r="AF69" s="68"/>
      <c r="AG69" s="68"/>
      <c r="AH69" s="65"/>
      <c r="AI69" s="85"/>
      <c r="AJ69" s="88">
        <v>15</v>
      </c>
      <c r="AK69" s="68"/>
      <c r="AL69" s="68">
        <v>15</v>
      </c>
      <c r="AM69" s="17"/>
      <c r="AN69" s="85">
        <v>3</v>
      </c>
      <c r="AO69" s="87"/>
      <c r="AP69" s="68"/>
      <c r="AQ69" s="68"/>
      <c r="AR69" s="65"/>
      <c r="AS69" s="85"/>
      <c r="AT69" s="87"/>
      <c r="AU69" s="68"/>
      <c r="AV69" s="68"/>
      <c r="AW69" s="65"/>
      <c r="AX69" s="85"/>
      <c r="AY69" s="87"/>
      <c r="AZ69" s="68"/>
      <c r="BA69" s="68"/>
      <c r="BB69" s="65"/>
      <c r="BC69" s="85"/>
      <c r="BE69" s="404"/>
    </row>
    <row r="70" spans="2:57" ht="24.95" customHeight="1">
      <c r="B70" s="437"/>
      <c r="C70" s="233"/>
      <c r="D70" s="395"/>
      <c r="E70" s="398"/>
      <c r="F70" s="399"/>
      <c r="G70" s="186">
        <v>10</v>
      </c>
      <c r="H70" s="446" t="s">
        <v>72</v>
      </c>
      <c r="I70" s="446"/>
      <c r="J70" s="26">
        <f t="shared" si="18"/>
        <v>15</v>
      </c>
      <c r="K70" s="26">
        <f t="shared" si="18"/>
        <v>15</v>
      </c>
      <c r="L70" s="26">
        <f t="shared" si="18"/>
        <v>0</v>
      </c>
      <c r="M70" s="26">
        <f t="shared" si="18"/>
        <v>0</v>
      </c>
      <c r="N70" s="28">
        <f t="shared" si="16"/>
        <v>30</v>
      </c>
      <c r="O70" s="13">
        <f t="shared" si="17"/>
        <v>3</v>
      </c>
      <c r="P70" s="58"/>
      <c r="Q70" s="53"/>
      <c r="R70" s="52"/>
      <c r="S70" s="17"/>
      <c r="T70" s="13"/>
      <c r="U70" s="22"/>
      <c r="V70" s="55"/>
      <c r="W70" s="52"/>
      <c r="X70" s="17"/>
      <c r="Y70" s="56"/>
      <c r="Z70" s="67"/>
      <c r="AA70" s="66"/>
      <c r="AB70" s="68"/>
      <c r="AC70" s="65"/>
      <c r="AD70" s="85"/>
      <c r="AE70" s="67"/>
      <c r="AF70" s="66"/>
      <c r="AG70" s="68"/>
      <c r="AH70" s="65"/>
      <c r="AI70" s="85"/>
      <c r="AJ70" s="87"/>
      <c r="AK70" s="68"/>
      <c r="AL70" s="68"/>
      <c r="AM70" s="65"/>
      <c r="AN70" s="85"/>
      <c r="AO70" s="101">
        <v>15</v>
      </c>
      <c r="AP70" s="68">
        <v>15</v>
      </c>
      <c r="AQ70" s="68"/>
      <c r="AR70" s="17"/>
      <c r="AS70" s="85">
        <v>3</v>
      </c>
      <c r="AT70" s="87"/>
      <c r="AU70" s="68"/>
      <c r="AV70" s="68"/>
      <c r="AW70" s="65"/>
      <c r="AX70" s="85"/>
      <c r="AY70" s="87"/>
      <c r="AZ70" s="68"/>
      <c r="BA70" s="68"/>
      <c r="BB70" s="65"/>
      <c r="BC70" s="85"/>
      <c r="BE70" s="404"/>
    </row>
    <row r="71" spans="2:57" ht="24.95" customHeight="1">
      <c r="B71" s="437"/>
      <c r="C71" s="233"/>
      <c r="D71" s="395"/>
      <c r="E71" s="400"/>
      <c r="F71" s="401"/>
      <c r="G71" s="188">
        <v>11</v>
      </c>
      <c r="H71" s="339" t="s">
        <v>49</v>
      </c>
      <c r="I71" s="346" t="s">
        <v>86</v>
      </c>
      <c r="J71" s="119">
        <f t="shared" si="18"/>
        <v>15</v>
      </c>
      <c r="K71" s="119">
        <f t="shared" si="18"/>
        <v>0</v>
      </c>
      <c r="L71" s="119">
        <f t="shared" si="18"/>
        <v>0</v>
      </c>
      <c r="M71" s="119">
        <f t="shared" si="18"/>
        <v>15</v>
      </c>
      <c r="N71" s="120">
        <f t="shared" si="16"/>
        <v>30</v>
      </c>
      <c r="O71" s="64">
        <f t="shared" si="17"/>
        <v>3</v>
      </c>
      <c r="P71" s="153"/>
      <c r="Q71" s="154"/>
      <c r="R71" s="132"/>
      <c r="S71" s="48"/>
      <c r="T71" s="64"/>
      <c r="U71" s="155"/>
      <c r="V71" s="156"/>
      <c r="W71" s="132"/>
      <c r="X71" s="48"/>
      <c r="Y71" s="160"/>
      <c r="Z71" s="131"/>
      <c r="AA71" s="128"/>
      <c r="AB71" s="128"/>
      <c r="AC71" s="123"/>
      <c r="AD71" s="124"/>
      <c r="AE71" s="131"/>
      <c r="AF71" s="128"/>
      <c r="AG71" s="128"/>
      <c r="AH71" s="123"/>
      <c r="AI71" s="124"/>
      <c r="AJ71" s="131"/>
      <c r="AK71" s="128"/>
      <c r="AL71" s="128"/>
      <c r="AM71" s="123"/>
      <c r="AN71" s="124"/>
      <c r="AO71" s="131"/>
      <c r="AP71" s="128"/>
      <c r="AQ71" s="128"/>
      <c r="AR71" s="123"/>
      <c r="AS71" s="124"/>
      <c r="AT71" s="306">
        <v>15</v>
      </c>
      <c r="AU71" s="128"/>
      <c r="AV71" s="128"/>
      <c r="AW71" s="130">
        <v>15</v>
      </c>
      <c r="AX71" s="124">
        <v>3</v>
      </c>
      <c r="AY71" s="131"/>
      <c r="AZ71" s="128"/>
      <c r="BA71" s="128"/>
      <c r="BB71" s="123"/>
      <c r="BC71" s="124"/>
      <c r="BE71" s="404"/>
    </row>
    <row r="72" spans="2:57" ht="24.95" customHeight="1">
      <c r="B72" s="437"/>
      <c r="C72" s="233"/>
      <c r="D72" s="395"/>
      <c r="E72" s="398" t="s">
        <v>51</v>
      </c>
      <c r="F72" s="399"/>
      <c r="G72" s="186">
        <v>12</v>
      </c>
      <c r="H72" s="446" t="s">
        <v>88</v>
      </c>
      <c r="I72" s="446"/>
      <c r="J72" s="28">
        <f t="shared" si="18"/>
        <v>0</v>
      </c>
      <c r="K72" s="28">
        <f t="shared" si="18"/>
        <v>0</v>
      </c>
      <c r="L72" s="28">
        <f t="shared" si="18"/>
        <v>0</v>
      </c>
      <c r="M72" s="28">
        <f t="shared" si="18"/>
        <v>0</v>
      </c>
      <c r="N72" s="28">
        <f t="shared" si="16"/>
        <v>0</v>
      </c>
      <c r="O72" s="50">
        <f t="shared" si="17"/>
        <v>0</v>
      </c>
      <c r="P72" s="58"/>
      <c r="Q72" s="53"/>
      <c r="R72" s="52"/>
      <c r="S72" s="17"/>
      <c r="T72" s="50"/>
      <c r="U72" s="161"/>
      <c r="V72" s="55"/>
      <c r="W72" s="52"/>
      <c r="X72" s="17"/>
      <c r="Y72" s="56"/>
      <c r="Z72" s="116"/>
      <c r="AA72" s="68"/>
      <c r="AB72" s="68"/>
      <c r="AC72" s="65"/>
      <c r="AD72" s="85"/>
      <c r="AE72" s="116"/>
      <c r="AF72" s="68"/>
      <c r="AG72" s="68"/>
      <c r="AH72" s="65"/>
      <c r="AI72" s="85"/>
      <c r="AJ72" s="87"/>
      <c r="AK72" s="68"/>
      <c r="AL72" s="68"/>
      <c r="AM72" s="65"/>
      <c r="AN72" s="85"/>
      <c r="AO72" s="87"/>
      <c r="AP72" s="68"/>
      <c r="AQ72" s="68"/>
      <c r="AR72" s="65"/>
      <c r="AS72" s="85"/>
      <c r="AT72" s="87"/>
      <c r="AU72" s="68"/>
      <c r="AV72" s="68"/>
      <c r="AW72" s="65"/>
      <c r="AX72" s="85"/>
      <c r="AY72" s="87"/>
      <c r="AZ72" s="68"/>
      <c r="BA72" s="68"/>
      <c r="BB72" s="65"/>
      <c r="BC72" s="85"/>
      <c r="BE72" s="404"/>
    </row>
    <row r="73" spans="2:57" ht="24.95" customHeight="1">
      <c r="B73" s="437"/>
      <c r="C73" s="233"/>
      <c r="D73" s="395"/>
      <c r="E73" s="398"/>
      <c r="F73" s="399"/>
      <c r="G73" s="186">
        <v>13</v>
      </c>
      <c r="H73" s="446" t="s">
        <v>71</v>
      </c>
      <c r="I73" s="446"/>
      <c r="J73" s="26">
        <f t="shared" si="18"/>
        <v>0</v>
      </c>
      <c r="K73" s="26">
        <f t="shared" si="18"/>
        <v>0</v>
      </c>
      <c r="L73" s="26">
        <f t="shared" si="18"/>
        <v>0</v>
      </c>
      <c r="M73" s="26">
        <f t="shared" si="18"/>
        <v>0</v>
      </c>
      <c r="N73" s="28">
        <f t="shared" si="16"/>
        <v>0</v>
      </c>
      <c r="O73" s="13">
        <f t="shared" si="17"/>
        <v>0</v>
      </c>
      <c r="P73" s="58"/>
      <c r="Q73" s="53"/>
      <c r="R73" s="52"/>
      <c r="S73" s="17"/>
      <c r="T73" s="13"/>
      <c r="U73" s="22"/>
      <c r="V73" s="55"/>
      <c r="W73" s="52"/>
      <c r="X73" s="17"/>
      <c r="Y73" s="56"/>
      <c r="Z73" s="67"/>
      <c r="AA73" s="66"/>
      <c r="AB73" s="68"/>
      <c r="AC73" s="65"/>
      <c r="AD73" s="85"/>
      <c r="AE73" s="67"/>
      <c r="AF73" s="66"/>
      <c r="AG73" s="68"/>
      <c r="AH73" s="65"/>
      <c r="AI73" s="85"/>
      <c r="AJ73" s="87"/>
      <c r="AK73" s="68"/>
      <c r="AL73" s="68"/>
      <c r="AM73" s="65"/>
      <c r="AN73" s="85"/>
      <c r="AO73" s="87"/>
      <c r="AP73" s="68"/>
      <c r="AQ73" s="68"/>
      <c r="AR73" s="65"/>
      <c r="AS73" s="85"/>
      <c r="AT73" s="87"/>
      <c r="AU73" s="68"/>
      <c r="AV73" s="68"/>
      <c r="AW73" s="65"/>
      <c r="AX73" s="85"/>
      <c r="AY73" s="87"/>
      <c r="AZ73" s="68"/>
      <c r="BA73" s="68"/>
      <c r="BB73" s="65"/>
      <c r="BC73" s="85"/>
      <c r="BE73" s="404"/>
    </row>
    <row r="74" spans="2:57" ht="24.95" customHeight="1">
      <c r="B74" s="438"/>
      <c r="C74" s="233"/>
      <c r="D74" s="312" t="s">
        <v>108</v>
      </c>
      <c r="E74" s="400"/>
      <c r="F74" s="401"/>
      <c r="G74" s="188">
        <v>14</v>
      </c>
      <c r="H74" s="339" t="s">
        <v>50</v>
      </c>
      <c r="I74" s="346" t="s">
        <v>86</v>
      </c>
      <c r="J74" s="119">
        <f t="shared" si="18"/>
        <v>0</v>
      </c>
      <c r="K74" s="119">
        <f t="shared" si="18"/>
        <v>0</v>
      </c>
      <c r="L74" s="119">
        <f t="shared" si="18"/>
        <v>0</v>
      </c>
      <c r="M74" s="119">
        <f t="shared" si="18"/>
        <v>0</v>
      </c>
      <c r="N74" s="120">
        <f t="shared" si="16"/>
        <v>0</v>
      </c>
      <c r="O74" s="64">
        <f t="shared" si="17"/>
        <v>0</v>
      </c>
      <c r="P74" s="153"/>
      <c r="Q74" s="154"/>
      <c r="R74" s="132"/>
      <c r="S74" s="48"/>
      <c r="T74" s="64"/>
      <c r="U74" s="155"/>
      <c r="V74" s="156"/>
      <c r="W74" s="132"/>
      <c r="X74" s="48"/>
      <c r="Y74" s="160"/>
      <c r="Z74" s="131"/>
      <c r="AA74" s="128"/>
      <c r="AB74" s="128"/>
      <c r="AC74" s="123"/>
      <c r="AD74" s="124"/>
      <c r="AE74" s="131"/>
      <c r="AF74" s="128"/>
      <c r="AG74" s="128"/>
      <c r="AH74" s="123"/>
      <c r="AI74" s="124"/>
      <c r="AJ74" s="131"/>
      <c r="AK74" s="128"/>
      <c r="AL74" s="128"/>
      <c r="AM74" s="123"/>
      <c r="AN74" s="124"/>
      <c r="AO74" s="131"/>
      <c r="AP74" s="128"/>
      <c r="AQ74" s="128"/>
      <c r="AR74" s="123"/>
      <c r="AS74" s="124"/>
      <c r="AT74" s="131"/>
      <c r="AU74" s="128"/>
      <c r="AV74" s="128"/>
      <c r="AW74" s="123"/>
      <c r="AX74" s="124"/>
      <c r="AY74" s="131"/>
      <c r="AZ74" s="128"/>
      <c r="BA74" s="128"/>
      <c r="BB74" s="123"/>
      <c r="BC74" s="124"/>
      <c r="BE74" s="404"/>
    </row>
    <row r="75" spans="2:57" ht="24.95" customHeight="1">
      <c r="B75" s="436"/>
      <c r="C75" s="232"/>
      <c r="D75" s="394" t="s">
        <v>48</v>
      </c>
      <c r="E75" s="398" t="s">
        <v>141</v>
      </c>
      <c r="F75" s="399"/>
      <c r="G75" s="186">
        <v>15</v>
      </c>
      <c r="H75" s="446" t="s">
        <v>49</v>
      </c>
      <c r="I75" s="446"/>
      <c r="J75" s="28">
        <f t="shared" si="18"/>
        <v>15</v>
      </c>
      <c r="K75" s="28">
        <f t="shared" si="18"/>
        <v>0</v>
      </c>
      <c r="L75" s="28">
        <f t="shared" si="18"/>
        <v>30</v>
      </c>
      <c r="M75" s="28">
        <f t="shared" si="18"/>
        <v>0</v>
      </c>
      <c r="N75" s="28">
        <f t="shared" si="16"/>
        <v>45</v>
      </c>
      <c r="O75" s="50">
        <f t="shared" si="17"/>
        <v>3</v>
      </c>
      <c r="P75" s="58"/>
      <c r="Q75" s="53"/>
      <c r="R75" s="52"/>
      <c r="S75" s="17"/>
      <c r="T75" s="50"/>
      <c r="U75" s="161"/>
      <c r="V75" s="55"/>
      <c r="W75" s="52"/>
      <c r="X75" s="17"/>
      <c r="Y75" s="56"/>
      <c r="Z75" s="47"/>
      <c r="AA75" s="52"/>
      <c r="AB75" s="52"/>
      <c r="AC75" s="17"/>
      <c r="AD75" s="50"/>
      <c r="AE75" s="118"/>
      <c r="AF75" s="52"/>
      <c r="AG75" s="52"/>
      <c r="AH75" s="17"/>
      <c r="AI75" s="50"/>
      <c r="AJ75" s="68">
        <v>15</v>
      </c>
      <c r="AK75" s="68"/>
      <c r="AL75" s="68">
        <v>30</v>
      </c>
      <c r="AM75" s="17"/>
      <c r="AN75" s="85">
        <v>3</v>
      </c>
      <c r="AO75" s="87"/>
      <c r="AP75" s="68"/>
      <c r="AQ75" s="68"/>
      <c r="AR75" s="17"/>
      <c r="AS75" s="85"/>
      <c r="AT75" s="60"/>
      <c r="AU75" s="52"/>
      <c r="AV75" s="52"/>
      <c r="AW75" s="17"/>
      <c r="AX75" s="50"/>
      <c r="AY75" s="60"/>
      <c r="AZ75" s="52"/>
      <c r="BA75" s="52"/>
      <c r="BB75" s="17"/>
      <c r="BC75" s="50"/>
      <c r="BE75" s="403"/>
    </row>
    <row r="76" spans="2:57" ht="24.95" customHeight="1">
      <c r="B76" s="437"/>
      <c r="C76" s="233"/>
      <c r="D76" s="395"/>
      <c r="E76" s="398"/>
      <c r="F76" s="399"/>
      <c r="G76" s="186">
        <v>16</v>
      </c>
      <c r="H76" s="446" t="s">
        <v>73</v>
      </c>
      <c r="I76" s="446"/>
      <c r="J76" s="26">
        <f t="shared" si="18"/>
        <v>15</v>
      </c>
      <c r="K76" s="26">
        <f t="shared" si="18"/>
        <v>0</v>
      </c>
      <c r="L76" s="26">
        <f t="shared" si="18"/>
        <v>30</v>
      </c>
      <c r="M76" s="26">
        <f t="shared" si="18"/>
        <v>0</v>
      </c>
      <c r="N76" s="28">
        <f t="shared" si="16"/>
        <v>45</v>
      </c>
      <c r="O76" s="13">
        <f t="shared" si="17"/>
        <v>3</v>
      </c>
      <c r="P76" s="58"/>
      <c r="Q76" s="53"/>
      <c r="R76" s="52"/>
      <c r="S76" s="17"/>
      <c r="T76" s="13"/>
      <c r="U76" s="22"/>
      <c r="V76" s="55"/>
      <c r="W76" s="52"/>
      <c r="X76" s="17"/>
      <c r="Y76" s="56"/>
      <c r="Z76" s="59"/>
      <c r="AA76" s="14"/>
      <c r="AB76" s="52"/>
      <c r="AC76" s="17"/>
      <c r="AD76" s="50"/>
      <c r="AE76" s="57"/>
      <c r="AF76" s="14"/>
      <c r="AG76" s="52"/>
      <c r="AH76" s="17"/>
      <c r="AI76" s="50"/>
      <c r="AJ76" s="87"/>
      <c r="AK76" s="68"/>
      <c r="AL76" s="68"/>
      <c r="AM76" s="17"/>
      <c r="AN76" s="85"/>
      <c r="AO76" s="101">
        <v>15</v>
      </c>
      <c r="AP76" s="68"/>
      <c r="AQ76" s="68">
        <v>30</v>
      </c>
      <c r="AR76" s="17"/>
      <c r="AS76" s="85">
        <v>3</v>
      </c>
      <c r="AT76" s="87"/>
      <c r="AU76" s="68"/>
      <c r="AV76" s="68"/>
      <c r="AW76" s="17"/>
      <c r="AX76" s="50"/>
      <c r="AY76" s="60"/>
      <c r="AZ76" s="52"/>
      <c r="BA76" s="52"/>
      <c r="BB76" s="17"/>
      <c r="BC76" s="50"/>
      <c r="BE76" s="403"/>
    </row>
    <row r="77" spans="2:57" ht="24.95" customHeight="1">
      <c r="B77" s="437"/>
      <c r="C77" s="233"/>
      <c r="D77" s="395"/>
      <c r="E77" s="400"/>
      <c r="F77" s="401"/>
      <c r="G77" s="188">
        <v>17</v>
      </c>
      <c r="H77" s="339" t="s">
        <v>134</v>
      </c>
      <c r="I77" s="339" t="s">
        <v>87</v>
      </c>
      <c r="J77" s="119">
        <f t="shared" si="18"/>
        <v>15</v>
      </c>
      <c r="K77" s="119">
        <f t="shared" si="18"/>
        <v>0</v>
      </c>
      <c r="L77" s="119">
        <f t="shared" si="18"/>
        <v>0</v>
      </c>
      <c r="M77" s="119">
        <f t="shared" si="18"/>
        <v>30</v>
      </c>
      <c r="N77" s="120">
        <f t="shared" si="16"/>
        <v>45</v>
      </c>
      <c r="O77" s="64">
        <f t="shared" si="17"/>
        <v>4</v>
      </c>
      <c r="P77" s="153"/>
      <c r="Q77" s="154"/>
      <c r="R77" s="132"/>
      <c r="S77" s="48"/>
      <c r="T77" s="64"/>
      <c r="U77" s="155"/>
      <c r="V77" s="156"/>
      <c r="W77" s="132"/>
      <c r="X77" s="48"/>
      <c r="Y77" s="160"/>
      <c r="Z77" s="8"/>
      <c r="AA77" s="132"/>
      <c r="AB77" s="132"/>
      <c r="AC77" s="48"/>
      <c r="AD77" s="64"/>
      <c r="AE77" s="133"/>
      <c r="AF77" s="132"/>
      <c r="AG77" s="132"/>
      <c r="AH77" s="48"/>
      <c r="AI77" s="64"/>
      <c r="AJ77" s="131"/>
      <c r="AK77" s="128"/>
      <c r="AL77" s="128"/>
      <c r="AM77" s="48"/>
      <c r="AN77" s="64"/>
      <c r="AO77" s="131"/>
      <c r="AP77" s="128"/>
      <c r="AQ77" s="128"/>
      <c r="AR77" s="123"/>
      <c r="AS77" s="124"/>
      <c r="AT77" s="128">
        <v>15</v>
      </c>
      <c r="AU77" s="128"/>
      <c r="AV77" s="128"/>
      <c r="AW77" s="130">
        <v>30</v>
      </c>
      <c r="AX77" s="124">
        <v>4</v>
      </c>
      <c r="AY77" s="133"/>
      <c r="AZ77" s="132"/>
      <c r="BA77" s="132"/>
      <c r="BB77" s="48"/>
      <c r="BC77" s="64"/>
      <c r="BE77" s="403"/>
    </row>
    <row r="78" spans="2:57" ht="24.75" customHeight="1">
      <c r="B78" s="437"/>
      <c r="C78" s="233"/>
      <c r="D78" s="395"/>
      <c r="E78" s="398" t="s">
        <v>133</v>
      </c>
      <c r="F78" s="399"/>
      <c r="G78" s="186">
        <v>18</v>
      </c>
      <c r="H78" s="446" t="s">
        <v>135</v>
      </c>
      <c r="I78" s="446"/>
      <c r="J78" s="28">
        <f t="shared" si="18"/>
        <v>0</v>
      </c>
      <c r="K78" s="28">
        <f t="shared" si="18"/>
        <v>0</v>
      </c>
      <c r="L78" s="28">
        <f t="shared" si="18"/>
        <v>0</v>
      </c>
      <c r="M78" s="28">
        <f t="shared" si="18"/>
        <v>0</v>
      </c>
      <c r="N78" s="28">
        <f t="shared" si="16"/>
        <v>0</v>
      </c>
      <c r="O78" s="50">
        <f t="shared" si="17"/>
        <v>0</v>
      </c>
      <c r="P78" s="58"/>
      <c r="Q78" s="53"/>
      <c r="R78" s="52"/>
      <c r="S78" s="17"/>
      <c r="T78" s="50"/>
      <c r="U78" s="161"/>
      <c r="V78" s="55"/>
      <c r="W78" s="52"/>
      <c r="X78" s="17"/>
      <c r="Y78" s="56"/>
      <c r="Z78" s="47"/>
      <c r="AA78" s="52"/>
      <c r="AB78" s="52"/>
      <c r="AC78" s="17"/>
      <c r="AD78" s="50"/>
      <c r="AE78" s="118"/>
      <c r="AF78" s="52"/>
      <c r="AG78" s="52"/>
      <c r="AH78" s="17"/>
      <c r="AI78" s="50"/>
      <c r="AJ78" s="87"/>
      <c r="AK78" s="68"/>
      <c r="AL78" s="68"/>
      <c r="AM78" s="65"/>
      <c r="AN78" s="85"/>
      <c r="AO78" s="87"/>
      <c r="AP78" s="68"/>
      <c r="AQ78" s="68"/>
      <c r="AR78" s="65"/>
      <c r="AS78" s="85"/>
      <c r="AT78" s="87"/>
      <c r="AU78" s="68"/>
      <c r="AV78" s="68"/>
      <c r="AW78" s="65"/>
      <c r="AX78" s="85"/>
      <c r="AY78" s="60"/>
      <c r="AZ78" s="52"/>
      <c r="BA78" s="52"/>
      <c r="BB78" s="17"/>
      <c r="BC78" s="50"/>
      <c r="BE78" s="404"/>
    </row>
    <row r="79" spans="2:57" ht="24.95" customHeight="1">
      <c r="B79" s="437"/>
      <c r="C79" s="233"/>
      <c r="D79" s="395"/>
      <c r="E79" s="398"/>
      <c r="F79" s="399"/>
      <c r="G79" s="186">
        <v>19</v>
      </c>
      <c r="H79" s="446" t="s">
        <v>136</v>
      </c>
      <c r="I79" s="446"/>
      <c r="J79" s="26">
        <f t="shared" si="18"/>
        <v>0</v>
      </c>
      <c r="K79" s="26">
        <f t="shared" si="18"/>
        <v>0</v>
      </c>
      <c r="L79" s="26">
        <f t="shared" si="18"/>
        <v>0</v>
      </c>
      <c r="M79" s="26">
        <f t="shared" si="18"/>
        <v>0</v>
      </c>
      <c r="N79" s="28">
        <f t="shared" si="16"/>
        <v>0</v>
      </c>
      <c r="O79" s="13">
        <f t="shared" si="17"/>
        <v>0</v>
      </c>
      <c r="P79" s="58"/>
      <c r="Q79" s="53"/>
      <c r="R79" s="52"/>
      <c r="S79" s="17"/>
      <c r="T79" s="13"/>
      <c r="U79" s="22"/>
      <c r="V79" s="55"/>
      <c r="W79" s="52"/>
      <c r="X79" s="17"/>
      <c r="Y79" s="56"/>
      <c r="Z79" s="59"/>
      <c r="AA79" s="14"/>
      <c r="AB79" s="52"/>
      <c r="AC79" s="17"/>
      <c r="AD79" s="50"/>
      <c r="AE79" s="57"/>
      <c r="AF79" s="14"/>
      <c r="AG79" s="52"/>
      <c r="AH79" s="17"/>
      <c r="AI79" s="50"/>
      <c r="AJ79" s="87"/>
      <c r="AK79" s="68"/>
      <c r="AL79" s="68"/>
      <c r="AM79" s="65"/>
      <c r="AN79" s="85"/>
      <c r="AO79" s="87"/>
      <c r="AP79" s="68"/>
      <c r="AQ79" s="68"/>
      <c r="AR79" s="65"/>
      <c r="AS79" s="85"/>
      <c r="AT79" s="87"/>
      <c r="AU79" s="68"/>
      <c r="AV79" s="68"/>
      <c r="AW79" s="65"/>
      <c r="AX79" s="85"/>
      <c r="AY79" s="60"/>
      <c r="AZ79" s="52"/>
      <c r="BA79" s="52"/>
      <c r="BB79" s="17"/>
      <c r="BC79" s="50"/>
      <c r="BE79" s="404"/>
    </row>
    <row r="80" spans="2:57" ht="24.95" customHeight="1">
      <c r="B80" s="438"/>
      <c r="C80" s="234"/>
      <c r="D80" s="312" t="s">
        <v>108</v>
      </c>
      <c r="E80" s="400"/>
      <c r="F80" s="401"/>
      <c r="G80" s="188">
        <v>20</v>
      </c>
      <c r="H80" s="339" t="s">
        <v>137</v>
      </c>
      <c r="I80" s="339" t="s">
        <v>87</v>
      </c>
      <c r="J80" s="26">
        <f t="shared" si="18"/>
        <v>0</v>
      </c>
      <c r="K80" s="26">
        <f t="shared" si="18"/>
        <v>0</v>
      </c>
      <c r="L80" s="26">
        <f t="shared" si="18"/>
        <v>0</v>
      </c>
      <c r="M80" s="26">
        <f t="shared" si="18"/>
        <v>0</v>
      </c>
      <c r="N80" s="28">
        <f t="shared" si="16"/>
        <v>0</v>
      </c>
      <c r="O80" s="13">
        <f t="shared" si="17"/>
        <v>0</v>
      </c>
      <c r="P80" s="153"/>
      <c r="Q80" s="154"/>
      <c r="R80" s="132"/>
      <c r="S80" s="48"/>
      <c r="T80" s="64"/>
      <c r="U80" s="155"/>
      <c r="V80" s="156"/>
      <c r="W80" s="132"/>
      <c r="X80" s="48"/>
      <c r="Y80" s="160"/>
      <c r="Z80" s="8"/>
      <c r="AA80" s="132"/>
      <c r="AB80" s="132"/>
      <c r="AC80" s="48"/>
      <c r="AD80" s="64"/>
      <c r="AE80" s="133"/>
      <c r="AF80" s="132"/>
      <c r="AG80" s="132"/>
      <c r="AH80" s="48"/>
      <c r="AI80" s="64"/>
      <c r="AJ80" s="131"/>
      <c r="AK80" s="128"/>
      <c r="AL80" s="128"/>
      <c r="AM80" s="123"/>
      <c r="AN80" s="124"/>
      <c r="AO80" s="131"/>
      <c r="AP80" s="128"/>
      <c r="AQ80" s="128"/>
      <c r="AR80" s="123"/>
      <c r="AS80" s="124"/>
      <c r="AT80" s="131"/>
      <c r="AU80" s="128"/>
      <c r="AV80" s="128"/>
      <c r="AW80" s="123"/>
      <c r="AX80" s="124"/>
      <c r="AY80" s="133"/>
      <c r="AZ80" s="132"/>
      <c r="BA80" s="132"/>
      <c r="BB80" s="48"/>
      <c r="BC80" s="64"/>
      <c r="BE80" s="404"/>
    </row>
    <row r="81" spans="1:55" ht="4.5" customHeight="1">
      <c r="B81" s="281"/>
      <c r="C81" s="281"/>
      <c r="D81" s="207"/>
      <c r="E81" s="207"/>
      <c r="F81" s="207"/>
      <c r="G81" s="207"/>
      <c r="H81" s="207"/>
      <c r="I81" s="207"/>
      <c r="J81" s="282"/>
      <c r="K81" s="282"/>
      <c r="L81" s="282"/>
      <c r="M81" s="282"/>
      <c r="N81" s="282"/>
      <c r="O81" s="283"/>
      <c r="P81" s="284"/>
      <c r="Q81" s="285"/>
      <c r="R81" s="209"/>
      <c r="S81" s="209"/>
      <c r="T81" s="283"/>
      <c r="U81" s="286"/>
      <c r="V81" s="209"/>
      <c r="W81" s="209"/>
      <c r="X81" s="209"/>
      <c r="Y81" s="283"/>
      <c r="Z81" s="287"/>
      <c r="AA81" s="209"/>
      <c r="AB81" s="209"/>
      <c r="AC81" s="209"/>
      <c r="AD81" s="283"/>
      <c r="AE81" s="288"/>
      <c r="AF81" s="209"/>
      <c r="AG81" s="209"/>
      <c r="AH81" s="209"/>
      <c r="AI81" s="283"/>
      <c r="AJ81" s="289"/>
      <c r="AK81" s="209"/>
      <c r="AL81" s="209"/>
      <c r="AM81" s="209"/>
      <c r="AN81" s="283"/>
      <c r="AO81" s="209"/>
      <c r="AP81" s="209"/>
      <c r="AQ81" s="209"/>
      <c r="AR81" s="209"/>
      <c r="AS81" s="283"/>
      <c r="AT81" s="209"/>
      <c r="AU81" s="209"/>
      <c r="AV81" s="209"/>
      <c r="AW81" s="209"/>
      <c r="AX81" s="283"/>
      <c r="AY81" s="209"/>
      <c r="AZ81" s="209"/>
      <c r="BA81" s="209"/>
      <c r="BB81" s="209"/>
      <c r="BC81" s="283"/>
    </row>
    <row r="82" spans="1:55" ht="30.75" customHeight="1">
      <c r="B82" s="317"/>
      <c r="C82" s="317"/>
      <c r="D82" s="391" t="s">
        <v>110</v>
      </c>
      <c r="E82" s="391"/>
      <c r="F82" s="391"/>
      <c r="G82" s="391"/>
      <c r="H82" s="391"/>
      <c r="I82" s="392"/>
      <c r="J82" s="18">
        <f t="shared" ref="J82:BC82" si="19">SUM(J84:J86)*2</f>
        <v>120</v>
      </c>
      <c r="K82" s="18">
        <f t="shared" si="19"/>
        <v>30</v>
      </c>
      <c r="L82" s="18">
        <f t="shared" si="19"/>
        <v>60</v>
      </c>
      <c r="M82" s="18">
        <f t="shared" si="19"/>
        <v>30</v>
      </c>
      <c r="N82" s="18">
        <f t="shared" si="19"/>
        <v>240</v>
      </c>
      <c r="O82" s="18">
        <f t="shared" si="19"/>
        <v>24</v>
      </c>
      <c r="P82" s="19">
        <f t="shared" si="19"/>
        <v>0</v>
      </c>
      <c r="Q82" s="19">
        <f t="shared" si="19"/>
        <v>0</v>
      </c>
      <c r="R82" s="19">
        <f t="shared" si="19"/>
        <v>0</v>
      </c>
      <c r="S82" s="19">
        <f t="shared" si="19"/>
        <v>0</v>
      </c>
      <c r="T82" s="19">
        <f t="shared" si="19"/>
        <v>0</v>
      </c>
      <c r="U82" s="19">
        <f t="shared" si="19"/>
        <v>0</v>
      </c>
      <c r="V82" s="19">
        <f t="shared" si="19"/>
        <v>0</v>
      </c>
      <c r="W82" s="19">
        <f t="shared" si="19"/>
        <v>0</v>
      </c>
      <c r="X82" s="19">
        <f t="shared" si="19"/>
        <v>0</v>
      </c>
      <c r="Y82" s="19">
        <f t="shared" si="19"/>
        <v>0</v>
      </c>
      <c r="Z82" s="19">
        <f t="shared" si="19"/>
        <v>0</v>
      </c>
      <c r="AA82" s="19">
        <f t="shared" si="19"/>
        <v>0</v>
      </c>
      <c r="AB82" s="19">
        <f t="shared" si="19"/>
        <v>0</v>
      </c>
      <c r="AC82" s="19">
        <f t="shared" si="19"/>
        <v>0</v>
      </c>
      <c r="AD82" s="19">
        <f t="shared" si="19"/>
        <v>0</v>
      </c>
      <c r="AE82" s="19">
        <f t="shared" si="19"/>
        <v>0</v>
      </c>
      <c r="AF82" s="19">
        <f t="shared" si="19"/>
        <v>0</v>
      </c>
      <c r="AG82" s="19">
        <f t="shared" si="19"/>
        <v>0</v>
      </c>
      <c r="AH82" s="19">
        <f t="shared" si="19"/>
        <v>0</v>
      </c>
      <c r="AI82" s="19">
        <f t="shared" si="19"/>
        <v>0</v>
      </c>
      <c r="AJ82" s="19">
        <f t="shared" si="19"/>
        <v>0</v>
      </c>
      <c r="AK82" s="19">
        <f t="shared" si="19"/>
        <v>0</v>
      </c>
      <c r="AL82" s="19">
        <f t="shared" si="19"/>
        <v>0</v>
      </c>
      <c r="AM82" s="19">
        <f t="shared" si="19"/>
        <v>0</v>
      </c>
      <c r="AN82" s="19">
        <f t="shared" si="19"/>
        <v>0</v>
      </c>
      <c r="AO82" s="19">
        <f t="shared" si="19"/>
        <v>60</v>
      </c>
      <c r="AP82" s="19">
        <f t="shared" si="19"/>
        <v>30</v>
      </c>
      <c r="AQ82" s="19">
        <f t="shared" si="19"/>
        <v>0</v>
      </c>
      <c r="AR82" s="19">
        <f t="shared" si="19"/>
        <v>0</v>
      </c>
      <c r="AS82" s="19">
        <f t="shared" si="19"/>
        <v>8</v>
      </c>
      <c r="AT82" s="19">
        <f t="shared" si="19"/>
        <v>30</v>
      </c>
      <c r="AU82" s="19">
        <f t="shared" si="19"/>
        <v>0</v>
      </c>
      <c r="AV82" s="19">
        <f t="shared" si="19"/>
        <v>60</v>
      </c>
      <c r="AW82" s="19">
        <f t="shared" si="19"/>
        <v>0</v>
      </c>
      <c r="AX82" s="19">
        <f t="shared" si="19"/>
        <v>10</v>
      </c>
      <c r="AY82" s="19">
        <f t="shared" si="19"/>
        <v>30</v>
      </c>
      <c r="AZ82" s="19">
        <f t="shared" si="19"/>
        <v>0</v>
      </c>
      <c r="BA82" s="19">
        <f t="shared" si="19"/>
        <v>0</v>
      </c>
      <c r="BB82" s="19">
        <f t="shared" si="19"/>
        <v>30</v>
      </c>
      <c r="BC82" s="19">
        <f t="shared" si="19"/>
        <v>6</v>
      </c>
    </row>
    <row r="83" spans="1:55" s="246" customFormat="1" ht="2.25" customHeight="1">
      <c r="A83" s="245"/>
      <c r="B83" s="290"/>
      <c r="C83" s="290"/>
      <c r="D83" s="291"/>
      <c r="E83" s="291"/>
      <c r="F83" s="291"/>
      <c r="G83" s="291"/>
      <c r="H83" s="291"/>
      <c r="I83" s="291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  <c r="BC83" s="292"/>
    </row>
    <row r="84" spans="1:55" ht="24" customHeight="1">
      <c r="B84" s="433"/>
      <c r="C84" s="233"/>
      <c r="D84" s="453" t="s">
        <v>121</v>
      </c>
      <c r="E84" s="186">
        <v>1</v>
      </c>
      <c r="F84" s="455" t="s">
        <v>123</v>
      </c>
      <c r="G84" s="456"/>
      <c r="H84" s="456"/>
      <c r="I84" s="457"/>
      <c r="J84" s="26">
        <f t="shared" ref="J84:O86" si="20">SUMIF($P$7:$BC$7,J$7,$P84:$BC84)</f>
        <v>30</v>
      </c>
      <c r="K84" s="26">
        <f t="shared" si="20"/>
        <v>15</v>
      </c>
      <c r="L84" s="26">
        <f t="shared" si="20"/>
        <v>15</v>
      </c>
      <c r="M84" s="26">
        <f t="shared" si="20"/>
        <v>0</v>
      </c>
      <c r="N84" s="28">
        <f t="shared" ref="N84:N86" si="21">SUM(J84:M84)</f>
        <v>60</v>
      </c>
      <c r="O84" s="13">
        <f t="shared" si="20"/>
        <v>6</v>
      </c>
      <c r="P84" s="211"/>
      <c r="Q84" s="212"/>
      <c r="R84" s="212"/>
      <c r="S84" s="213"/>
      <c r="T84" s="238"/>
      <c r="U84" s="214"/>
      <c r="V84" s="212"/>
      <c r="W84" s="212"/>
      <c r="X84" s="213"/>
      <c r="Y84" s="238"/>
      <c r="Z84" s="214"/>
      <c r="AA84" s="212"/>
      <c r="AB84" s="212"/>
      <c r="AC84" s="213"/>
      <c r="AD84" s="238"/>
      <c r="AE84" s="214"/>
      <c r="AF84" s="212"/>
      <c r="AG84" s="212"/>
      <c r="AH84" s="213"/>
      <c r="AI84" s="238"/>
      <c r="AJ84" s="214"/>
      <c r="AK84" s="212"/>
      <c r="AL84" s="212"/>
      <c r="AM84" s="213"/>
      <c r="AN84" s="238"/>
      <c r="AO84" s="88">
        <v>30</v>
      </c>
      <c r="AP84" s="83">
        <v>15</v>
      </c>
      <c r="AQ84" s="212"/>
      <c r="AR84" s="215"/>
      <c r="AS84" s="238">
        <v>4</v>
      </c>
      <c r="AT84" s="88"/>
      <c r="AU84" s="83"/>
      <c r="AV84" s="83">
        <v>15</v>
      </c>
      <c r="AW84" s="215"/>
      <c r="AX84" s="238">
        <v>2</v>
      </c>
      <c r="AY84" s="214"/>
      <c r="AZ84" s="212"/>
      <c r="BA84" s="212"/>
      <c r="BB84" s="215"/>
      <c r="BC84" s="238"/>
    </row>
    <row r="85" spans="1:55" ht="24" customHeight="1">
      <c r="B85" s="434"/>
      <c r="C85" s="233"/>
      <c r="D85" s="453"/>
      <c r="E85" s="186">
        <v>2</v>
      </c>
      <c r="F85" s="455" t="s">
        <v>119</v>
      </c>
      <c r="G85" s="456"/>
      <c r="H85" s="456"/>
      <c r="I85" s="457"/>
      <c r="J85" s="26">
        <f t="shared" si="20"/>
        <v>15</v>
      </c>
      <c r="K85" s="26">
        <f t="shared" si="20"/>
        <v>0</v>
      </c>
      <c r="L85" s="26">
        <f t="shared" si="20"/>
        <v>15</v>
      </c>
      <c r="M85" s="26">
        <f t="shared" si="20"/>
        <v>0</v>
      </c>
      <c r="N85" s="28">
        <f t="shared" si="21"/>
        <v>30</v>
      </c>
      <c r="O85" s="13">
        <f t="shared" si="20"/>
        <v>3</v>
      </c>
      <c r="P85" s="200"/>
      <c r="Q85" s="200"/>
      <c r="R85" s="200"/>
      <c r="S85" s="201"/>
      <c r="T85" s="239"/>
      <c r="U85" s="203"/>
      <c r="V85" s="200"/>
      <c r="W85" s="200"/>
      <c r="X85" s="201"/>
      <c r="Y85" s="239"/>
      <c r="Z85" s="203"/>
      <c r="AA85" s="200"/>
      <c r="AB85" s="200"/>
      <c r="AC85" s="201"/>
      <c r="AD85" s="239"/>
      <c r="AE85" s="203"/>
      <c r="AF85" s="200"/>
      <c r="AG85" s="200"/>
      <c r="AH85" s="201"/>
      <c r="AI85" s="239"/>
      <c r="AJ85" s="203"/>
      <c r="AK85" s="200"/>
      <c r="AL85" s="200"/>
      <c r="AM85" s="201"/>
      <c r="AN85" s="239"/>
      <c r="AO85" s="203"/>
      <c r="AP85" s="200"/>
      <c r="AQ85" s="200"/>
      <c r="AR85" s="204"/>
      <c r="AS85" s="239"/>
      <c r="AT85" s="171">
        <v>15</v>
      </c>
      <c r="AU85" s="174"/>
      <c r="AV85" s="174">
        <v>15</v>
      </c>
      <c r="AW85" s="204"/>
      <c r="AX85" s="239">
        <v>3</v>
      </c>
      <c r="AY85" s="203"/>
      <c r="AZ85" s="200"/>
      <c r="BA85" s="200"/>
      <c r="BB85" s="204"/>
      <c r="BC85" s="239"/>
    </row>
    <row r="86" spans="1:55" ht="24" customHeight="1">
      <c r="B86" s="434"/>
      <c r="C86" s="233"/>
      <c r="D86" s="320" t="s">
        <v>109</v>
      </c>
      <c r="E86" s="186">
        <v>3</v>
      </c>
      <c r="F86" s="455" t="s">
        <v>120</v>
      </c>
      <c r="G86" s="456"/>
      <c r="H86" s="456"/>
      <c r="I86" s="457"/>
      <c r="J86" s="119">
        <f t="shared" si="20"/>
        <v>15</v>
      </c>
      <c r="K86" s="119">
        <f t="shared" si="20"/>
        <v>0</v>
      </c>
      <c r="L86" s="119">
        <f t="shared" si="20"/>
        <v>0</v>
      </c>
      <c r="M86" s="119">
        <f t="shared" si="20"/>
        <v>15</v>
      </c>
      <c r="N86" s="120">
        <f t="shared" si="21"/>
        <v>30</v>
      </c>
      <c r="O86" s="64">
        <f t="shared" si="20"/>
        <v>3</v>
      </c>
      <c r="P86" s="216"/>
      <c r="Q86" s="217"/>
      <c r="R86" s="217"/>
      <c r="S86" s="218"/>
      <c r="T86" s="241"/>
      <c r="U86" s="216"/>
      <c r="V86" s="217"/>
      <c r="W86" s="217"/>
      <c r="X86" s="218"/>
      <c r="Y86" s="241"/>
      <c r="Z86" s="216"/>
      <c r="AA86" s="217"/>
      <c r="AB86" s="217"/>
      <c r="AC86" s="218"/>
      <c r="AD86" s="241"/>
      <c r="AE86" s="216"/>
      <c r="AF86" s="217"/>
      <c r="AG86" s="217"/>
      <c r="AH86" s="218"/>
      <c r="AI86" s="241"/>
      <c r="AJ86" s="216"/>
      <c r="AK86" s="217"/>
      <c r="AL86" s="217"/>
      <c r="AM86" s="218"/>
      <c r="AN86" s="241"/>
      <c r="AO86" s="216"/>
      <c r="AP86" s="217"/>
      <c r="AQ86" s="217"/>
      <c r="AR86" s="218"/>
      <c r="AS86" s="241"/>
      <c r="AT86" s="216"/>
      <c r="AU86" s="217"/>
      <c r="AV86" s="217"/>
      <c r="AW86" s="221"/>
      <c r="AX86" s="241"/>
      <c r="AY86" s="168">
        <v>15</v>
      </c>
      <c r="AZ86" s="169"/>
      <c r="BA86" s="169"/>
      <c r="BB86" s="170">
        <v>15</v>
      </c>
      <c r="BC86" s="241">
        <v>3</v>
      </c>
    </row>
    <row r="87" spans="1:55" ht="24" customHeight="1">
      <c r="B87" s="434"/>
      <c r="C87" s="233"/>
      <c r="D87" s="454" t="s">
        <v>122</v>
      </c>
      <c r="E87" s="186">
        <v>1</v>
      </c>
      <c r="F87" s="455" t="s">
        <v>138</v>
      </c>
      <c r="G87" s="456"/>
      <c r="H87" s="456"/>
      <c r="I87" s="457"/>
      <c r="J87" s="374"/>
      <c r="K87" s="374"/>
      <c r="L87" s="374"/>
      <c r="M87" s="374"/>
      <c r="N87" s="309"/>
      <c r="O87" s="310"/>
      <c r="P87" s="212"/>
      <c r="Q87" s="212"/>
      <c r="R87" s="212"/>
      <c r="S87" s="213"/>
      <c r="T87" s="238"/>
      <c r="U87" s="214"/>
      <c r="V87" s="212"/>
      <c r="W87" s="212"/>
      <c r="X87" s="213"/>
      <c r="Y87" s="238"/>
      <c r="Z87" s="214"/>
      <c r="AA87" s="212"/>
      <c r="AB87" s="212"/>
      <c r="AC87" s="213"/>
      <c r="AD87" s="238"/>
      <c r="AE87" s="214"/>
      <c r="AF87" s="212"/>
      <c r="AG87" s="212"/>
      <c r="AH87" s="213"/>
      <c r="AI87" s="238"/>
      <c r="AJ87" s="214"/>
      <c r="AK87" s="212"/>
      <c r="AL87" s="212"/>
      <c r="AM87" s="213"/>
      <c r="AN87" s="238"/>
      <c r="AO87" s="214"/>
      <c r="AP87" s="212"/>
      <c r="AQ87" s="212"/>
      <c r="AR87" s="213"/>
      <c r="AS87" s="238"/>
      <c r="AT87" s="214"/>
      <c r="AU87" s="212"/>
      <c r="AV87" s="212"/>
      <c r="AW87" s="215"/>
      <c r="AX87" s="238"/>
      <c r="AY87" s="214"/>
      <c r="AZ87" s="212"/>
      <c r="BA87" s="212"/>
      <c r="BB87" s="215"/>
      <c r="BC87" s="238"/>
    </row>
    <row r="88" spans="1:55" ht="24" customHeight="1">
      <c r="B88" s="434"/>
      <c r="C88" s="233"/>
      <c r="D88" s="453"/>
      <c r="E88" s="186">
        <v>2</v>
      </c>
      <c r="F88" s="455" t="s">
        <v>139</v>
      </c>
      <c r="G88" s="456"/>
      <c r="H88" s="456"/>
      <c r="I88" s="457"/>
      <c r="J88" s="202"/>
      <c r="K88" s="202"/>
      <c r="L88" s="202"/>
      <c r="M88" s="202"/>
      <c r="N88" s="202"/>
      <c r="O88" s="236"/>
      <c r="P88" s="205"/>
      <c r="Q88" s="196"/>
      <c r="R88" s="196"/>
      <c r="S88" s="197"/>
      <c r="T88" s="240"/>
      <c r="U88" s="195"/>
      <c r="V88" s="196"/>
      <c r="W88" s="196"/>
      <c r="X88" s="197"/>
      <c r="Y88" s="240"/>
      <c r="Z88" s="195"/>
      <c r="AA88" s="196"/>
      <c r="AB88" s="196"/>
      <c r="AC88" s="197"/>
      <c r="AD88" s="240"/>
      <c r="AE88" s="195"/>
      <c r="AF88" s="196"/>
      <c r="AG88" s="196"/>
      <c r="AH88" s="197"/>
      <c r="AI88" s="240"/>
      <c r="AJ88" s="195"/>
      <c r="AK88" s="196"/>
      <c r="AL88" s="196"/>
      <c r="AM88" s="197"/>
      <c r="AN88" s="240"/>
      <c r="AO88" s="195"/>
      <c r="AP88" s="196"/>
      <c r="AQ88" s="196"/>
      <c r="AR88" s="197"/>
      <c r="AS88" s="240"/>
      <c r="AT88" s="195"/>
      <c r="AU88" s="196"/>
      <c r="AV88" s="196"/>
      <c r="AW88" s="198"/>
      <c r="AX88" s="240"/>
      <c r="AY88" s="195"/>
      <c r="AZ88" s="196"/>
      <c r="BA88" s="196"/>
      <c r="BB88" s="198"/>
      <c r="BC88" s="240"/>
    </row>
    <row r="89" spans="1:55" ht="25.5" customHeight="1">
      <c r="B89" s="434"/>
      <c r="C89" s="233"/>
      <c r="D89" s="320" t="s">
        <v>109</v>
      </c>
      <c r="E89" s="199">
        <v>3</v>
      </c>
      <c r="F89" s="455" t="s">
        <v>140</v>
      </c>
      <c r="G89" s="456"/>
      <c r="H89" s="456"/>
      <c r="I89" s="457"/>
      <c r="J89" s="219"/>
      <c r="K89" s="219"/>
      <c r="L89" s="219"/>
      <c r="M89" s="219"/>
      <c r="N89" s="219"/>
      <c r="O89" s="237"/>
      <c r="P89" s="217"/>
      <c r="Q89" s="217"/>
      <c r="R89" s="217"/>
      <c r="S89" s="218"/>
      <c r="T89" s="241"/>
      <c r="U89" s="216"/>
      <c r="V89" s="217"/>
      <c r="W89" s="217"/>
      <c r="X89" s="218"/>
      <c r="Y89" s="241"/>
      <c r="Z89" s="216"/>
      <c r="AA89" s="217"/>
      <c r="AB89" s="217"/>
      <c r="AC89" s="218"/>
      <c r="AD89" s="241"/>
      <c r="AE89" s="216"/>
      <c r="AF89" s="217"/>
      <c r="AG89" s="217"/>
      <c r="AH89" s="218"/>
      <c r="AI89" s="241"/>
      <c r="AJ89" s="216"/>
      <c r="AK89" s="217"/>
      <c r="AL89" s="217"/>
      <c r="AM89" s="218"/>
      <c r="AN89" s="241"/>
      <c r="AO89" s="216"/>
      <c r="AP89" s="217"/>
      <c r="AQ89" s="217"/>
      <c r="AR89" s="218"/>
      <c r="AS89" s="241"/>
      <c r="AT89" s="216"/>
      <c r="AU89" s="217"/>
      <c r="AV89" s="217"/>
      <c r="AW89" s="221"/>
      <c r="AX89" s="241"/>
      <c r="AY89" s="216"/>
      <c r="AZ89" s="217"/>
      <c r="BA89" s="217"/>
      <c r="BB89" s="221"/>
      <c r="BC89" s="241"/>
    </row>
    <row r="90" spans="1:55" ht="24" customHeight="1">
      <c r="B90" s="434"/>
      <c r="C90" s="233"/>
      <c r="D90" s="454" t="s">
        <v>130</v>
      </c>
      <c r="E90" s="186">
        <v>1</v>
      </c>
      <c r="F90" s="455" t="s">
        <v>22</v>
      </c>
      <c r="G90" s="456"/>
      <c r="H90" s="456"/>
      <c r="I90" s="457"/>
      <c r="J90" s="374"/>
      <c r="K90" s="374"/>
      <c r="L90" s="374"/>
      <c r="M90" s="374"/>
      <c r="N90" s="309"/>
      <c r="O90" s="311"/>
      <c r="P90" s="212"/>
      <c r="Q90" s="212"/>
      <c r="R90" s="212"/>
      <c r="S90" s="213"/>
      <c r="T90" s="238"/>
      <c r="U90" s="214"/>
      <c r="V90" s="212"/>
      <c r="W90" s="212"/>
      <c r="X90" s="213"/>
      <c r="Y90" s="238"/>
      <c r="Z90" s="214"/>
      <c r="AA90" s="212"/>
      <c r="AB90" s="212"/>
      <c r="AC90" s="213"/>
      <c r="AD90" s="238"/>
      <c r="AE90" s="214"/>
      <c r="AF90" s="212"/>
      <c r="AG90" s="212"/>
      <c r="AH90" s="213"/>
      <c r="AI90" s="238"/>
      <c r="AJ90" s="214"/>
      <c r="AK90" s="212"/>
      <c r="AL90" s="212"/>
      <c r="AM90" s="213"/>
      <c r="AN90" s="238"/>
      <c r="AO90" s="214"/>
      <c r="AP90" s="212"/>
      <c r="AQ90" s="212"/>
      <c r="AR90" s="213"/>
      <c r="AS90" s="238"/>
      <c r="AT90" s="214"/>
      <c r="AU90" s="212"/>
      <c r="AV90" s="212"/>
      <c r="AW90" s="215"/>
      <c r="AX90" s="238"/>
      <c r="AY90" s="214"/>
      <c r="AZ90" s="212"/>
      <c r="BA90" s="212"/>
      <c r="BB90" s="215"/>
      <c r="BC90" s="238"/>
    </row>
    <row r="91" spans="1:55" ht="24" customHeight="1">
      <c r="B91" s="434"/>
      <c r="C91" s="233"/>
      <c r="D91" s="453"/>
      <c r="E91" s="186">
        <v>2</v>
      </c>
      <c r="F91" s="455" t="s">
        <v>124</v>
      </c>
      <c r="G91" s="456"/>
      <c r="H91" s="456"/>
      <c r="I91" s="457"/>
      <c r="J91" s="202"/>
      <c r="K91" s="202"/>
      <c r="L91" s="202"/>
      <c r="M91" s="202"/>
      <c r="N91" s="202"/>
      <c r="O91" s="236"/>
      <c r="P91" s="200"/>
      <c r="Q91" s="200"/>
      <c r="R91" s="200"/>
      <c r="S91" s="201"/>
      <c r="T91" s="239"/>
      <c r="U91" s="203"/>
      <c r="V91" s="200"/>
      <c r="W91" s="200"/>
      <c r="X91" s="201"/>
      <c r="Y91" s="239"/>
      <c r="Z91" s="203"/>
      <c r="AA91" s="200"/>
      <c r="AB91" s="200"/>
      <c r="AC91" s="201"/>
      <c r="AD91" s="239"/>
      <c r="AE91" s="203"/>
      <c r="AF91" s="200"/>
      <c r="AG91" s="200"/>
      <c r="AH91" s="201"/>
      <c r="AI91" s="239"/>
      <c r="AJ91" s="203"/>
      <c r="AK91" s="200"/>
      <c r="AL91" s="200"/>
      <c r="AM91" s="201"/>
      <c r="AN91" s="239"/>
      <c r="AO91" s="203"/>
      <c r="AP91" s="200"/>
      <c r="AQ91" s="200"/>
      <c r="AR91" s="201"/>
      <c r="AS91" s="239"/>
      <c r="AT91" s="203"/>
      <c r="AU91" s="200"/>
      <c r="AV91" s="200"/>
      <c r="AW91" s="204"/>
      <c r="AX91" s="239"/>
      <c r="AY91" s="203"/>
      <c r="AZ91" s="200"/>
      <c r="BA91" s="200"/>
      <c r="BB91" s="204"/>
      <c r="BC91" s="239"/>
    </row>
    <row r="92" spans="1:55" ht="24" customHeight="1">
      <c r="B92" s="434"/>
      <c r="C92" s="233"/>
      <c r="D92" s="320" t="s">
        <v>109</v>
      </c>
      <c r="E92" s="186">
        <v>3</v>
      </c>
      <c r="F92" s="455" t="s">
        <v>131</v>
      </c>
      <c r="G92" s="456"/>
      <c r="H92" s="456"/>
      <c r="I92" s="457"/>
      <c r="J92" s="219"/>
      <c r="K92" s="219"/>
      <c r="L92" s="219"/>
      <c r="M92" s="219"/>
      <c r="N92" s="219"/>
      <c r="O92" s="237"/>
      <c r="P92" s="217"/>
      <c r="Q92" s="217"/>
      <c r="R92" s="217"/>
      <c r="S92" s="218"/>
      <c r="T92" s="241"/>
      <c r="U92" s="220"/>
      <c r="V92" s="217"/>
      <c r="W92" s="217"/>
      <c r="X92" s="218"/>
      <c r="Y92" s="241"/>
      <c r="Z92" s="216"/>
      <c r="AA92" s="217"/>
      <c r="AB92" s="217"/>
      <c r="AC92" s="218"/>
      <c r="AD92" s="241"/>
      <c r="AE92" s="216"/>
      <c r="AF92" s="217"/>
      <c r="AG92" s="217"/>
      <c r="AH92" s="218"/>
      <c r="AI92" s="241"/>
      <c r="AJ92" s="216"/>
      <c r="AK92" s="217"/>
      <c r="AL92" s="217"/>
      <c r="AM92" s="218"/>
      <c r="AN92" s="241"/>
      <c r="AO92" s="216"/>
      <c r="AP92" s="217"/>
      <c r="AQ92" s="217"/>
      <c r="AR92" s="218"/>
      <c r="AS92" s="241"/>
      <c r="AT92" s="216"/>
      <c r="AU92" s="217"/>
      <c r="AV92" s="217"/>
      <c r="AW92" s="221"/>
      <c r="AX92" s="241"/>
      <c r="AY92" s="216"/>
      <c r="AZ92" s="217"/>
      <c r="BA92" s="217"/>
      <c r="BB92" s="221"/>
      <c r="BC92" s="241"/>
    </row>
    <row r="93" spans="1:55" ht="3.75" customHeight="1">
      <c r="B93" s="434"/>
      <c r="C93" s="321"/>
      <c r="D93" s="291"/>
      <c r="E93" s="249"/>
      <c r="F93" s="345"/>
      <c r="G93" s="345"/>
      <c r="H93" s="345"/>
      <c r="I93" s="345"/>
      <c r="J93" s="248"/>
      <c r="K93" s="248"/>
      <c r="L93" s="248"/>
      <c r="M93" s="248"/>
      <c r="N93" s="248"/>
      <c r="O93" s="307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  <c r="BC93" s="292"/>
    </row>
    <row r="94" spans="1:55" ht="24.75" customHeight="1">
      <c r="B94" s="434"/>
      <c r="C94" s="235"/>
      <c r="D94" s="450" t="s">
        <v>125</v>
      </c>
      <c r="E94" s="318">
        <v>1</v>
      </c>
      <c r="F94" s="347" t="s">
        <v>77</v>
      </c>
      <c r="G94" s="348"/>
      <c r="H94" s="348"/>
      <c r="I94" s="349"/>
      <c r="J94" s="134">
        <f>tyg*SUMIF($P$7:$BC$7,J$7,$P94:$BC94)</f>
        <v>0</v>
      </c>
      <c r="K94" s="134">
        <f>tyg*SUMIF($P$7:$BC$7,K$7,$P94:$BC94)</f>
        <v>0</v>
      </c>
      <c r="L94" s="134">
        <f>tyg*SUMIF($P$7:$BC$7,L$7,$P94:$BC94)</f>
        <v>0</v>
      </c>
      <c r="M94" s="134">
        <f>tyg*SUMIF($P$7:$BC$7,M$7,$P94:$BC94)</f>
        <v>0</v>
      </c>
      <c r="N94" s="222">
        <f>SUM(J94:M94)</f>
        <v>0</v>
      </c>
      <c r="O94" s="63">
        <f>SUMIF($P$7:$BC$7,O$7,$P94:$BC94)</f>
        <v>6</v>
      </c>
      <c r="P94" s="148"/>
      <c r="Q94" s="146"/>
      <c r="R94" s="146"/>
      <c r="S94" s="147"/>
      <c r="T94" s="63"/>
      <c r="U94" s="62"/>
      <c r="V94" s="223"/>
      <c r="W94" s="223"/>
      <c r="X94" s="224"/>
      <c r="Y94" s="63"/>
      <c r="Z94" s="62"/>
      <c r="AA94" s="223"/>
      <c r="AB94" s="223"/>
      <c r="AC94" s="224"/>
      <c r="AD94" s="63"/>
      <c r="AE94" s="62"/>
      <c r="AF94" s="223"/>
      <c r="AG94" s="223"/>
      <c r="AH94" s="224"/>
      <c r="AI94" s="63"/>
      <c r="AJ94" s="62"/>
      <c r="AK94" s="223"/>
      <c r="AL94" s="223"/>
      <c r="AM94" s="224"/>
      <c r="AN94" s="63"/>
      <c r="AO94" s="62"/>
      <c r="AP94" s="223"/>
      <c r="AQ94" s="223"/>
      <c r="AR94" s="224"/>
      <c r="AS94" s="63"/>
      <c r="AT94" s="62"/>
      <c r="AU94" s="223"/>
      <c r="AV94" s="223"/>
      <c r="AW94" s="225"/>
      <c r="AX94" s="63">
        <v>6</v>
      </c>
      <c r="AY94" s="62"/>
      <c r="AZ94" s="223"/>
      <c r="BA94" s="223"/>
      <c r="BB94" s="225"/>
      <c r="BC94" s="63"/>
    </row>
    <row r="95" spans="1:55" ht="24.75" customHeight="1">
      <c r="B95" s="434"/>
      <c r="C95" s="325"/>
      <c r="D95" s="451"/>
      <c r="E95" s="330">
        <v>2</v>
      </c>
      <c r="F95" s="350" t="s">
        <v>118</v>
      </c>
      <c r="G95" s="351"/>
      <c r="H95" s="351"/>
      <c r="I95" s="352"/>
      <c r="J95" s="375">
        <f t="shared" ref="J95:M96" si="22">SUMIF($P$7:$BC$7,J$7,$P95:$BC95)</f>
        <v>0</v>
      </c>
      <c r="K95" s="375">
        <f t="shared" si="22"/>
        <v>0</v>
      </c>
      <c r="L95" s="375">
        <f t="shared" si="22"/>
        <v>0</v>
      </c>
      <c r="M95" s="375">
        <f t="shared" si="22"/>
        <v>15</v>
      </c>
      <c r="N95" s="28">
        <f t="shared" ref="N95" si="23">SUM(J95:M95)</f>
        <v>15</v>
      </c>
      <c r="O95" s="13">
        <f>SUMIF($P$7:$BC$7,O$7,$P95:$BC95)</f>
        <v>1</v>
      </c>
      <c r="P95" s="118"/>
      <c r="Q95" s="54"/>
      <c r="R95" s="54"/>
      <c r="S95" s="117"/>
      <c r="T95" s="46"/>
      <c r="U95" s="47"/>
      <c r="V95" s="331"/>
      <c r="W95" s="331"/>
      <c r="X95" s="332"/>
      <c r="Y95" s="46"/>
      <c r="Z95" s="47"/>
      <c r="AA95" s="331"/>
      <c r="AB95" s="331"/>
      <c r="AC95" s="332"/>
      <c r="AD95" s="46"/>
      <c r="AE95" s="47"/>
      <c r="AF95" s="331"/>
      <c r="AG95" s="331"/>
      <c r="AH95" s="332"/>
      <c r="AI95" s="46"/>
      <c r="AJ95" s="47"/>
      <c r="AK95" s="331"/>
      <c r="AL95" s="331"/>
      <c r="AM95" s="332"/>
      <c r="AN95" s="46"/>
      <c r="AO95" s="47"/>
      <c r="AP95" s="331"/>
      <c r="AQ95" s="331"/>
      <c r="AR95" s="332">
        <v>15</v>
      </c>
      <c r="AS95" s="46">
        <v>1</v>
      </c>
      <c r="AT95" s="47"/>
      <c r="AU95" s="331"/>
      <c r="AV95" s="332"/>
      <c r="AW95" s="333"/>
      <c r="AX95" s="334"/>
      <c r="AY95" s="47"/>
      <c r="AZ95" s="331"/>
      <c r="BA95" s="331"/>
      <c r="BB95" s="333"/>
      <c r="BC95" s="334"/>
    </row>
    <row r="96" spans="1:55" ht="24.95" customHeight="1">
      <c r="B96" s="435"/>
      <c r="C96" s="233"/>
      <c r="D96" s="452"/>
      <c r="E96" s="319">
        <v>3</v>
      </c>
      <c r="F96" s="353" t="s">
        <v>111</v>
      </c>
      <c r="G96" s="354"/>
      <c r="H96" s="354"/>
      <c r="I96" s="355"/>
      <c r="J96" s="120">
        <f t="shared" si="22"/>
        <v>0</v>
      </c>
      <c r="K96" s="120">
        <f t="shared" si="22"/>
        <v>0</v>
      </c>
      <c r="L96" s="120">
        <f t="shared" si="22"/>
        <v>0</v>
      </c>
      <c r="M96" s="120">
        <f t="shared" si="22"/>
        <v>45</v>
      </c>
      <c r="N96" s="28">
        <f t="shared" ref="N96" si="24">SUM(J96:M96)</f>
        <v>45</v>
      </c>
      <c r="O96" s="13">
        <f>SUMIF($P$7:$BC$7,O$7,$P96:$BC96)</f>
        <v>20</v>
      </c>
      <c r="P96" s="57"/>
      <c r="Q96" s="51"/>
      <c r="R96" s="51"/>
      <c r="S96" s="21"/>
      <c r="T96" s="49"/>
      <c r="U96" s="57"/>
      <c r="V96" s="51"/>
      <c r="W96" s="51"/>
      <c r="X96" s="21"/>
      <c r="Y96" s="49"/>
      <c r="Z96" s="57"/>
      <c r="AA96" s="51"/>
      <c r="AB96" s="51"/>
      <c r="AC96" s="21"/>
      <c r="AD96" s="49"/>
      <c r="AE96" s="57"/>
      <c r="AF96" s="51"/>
      <c r="AG96" s="51"/>
      <c r="AH96" s="21"/>
      <c r="AI96" s="49"/>
      <c r="AJ96" s="57"/>
      <c r="AK96" s="51"/>
      <c r="AL96" s="51"/>
      <c r="AM96" s="21"/>
      <c r="AN96" s="49"/>
      <c r="AO96" s="57"/>
      <c r="AP96" s="51"/>
      <c r="AQ96" s="51"/>
      <c r="AR96" s="21"/>
      <c r="AS96" s="49"/>
      <c r="AT96" s="57"/>
      <c r="AU96" s="51"/>
      <c r="AV96" s="21"/>
      <c r="AW96" s="293">
        <v>15</v>
      </c>
      <c r="AX96" s="294"/>
      <c r="AY96" s="57"/>
      <c r="AZ96" s="51"/>
      <c r="BA96" s="51"/>
      <c r="BB96" s="295">
        <v>30</v>
      </c>
      <c r="BC96" s="294">
        <v>20</v>
      </c>
    </row>
    <row r="97" spans="1:55" ht="4.5" customHeight="1">
      <c r="B97" s="304"/>
      <c r="C97" s="304"/>
      <c r="D97" s="305"/>
      <c r="E97" s="305"/>
      <c r="F97" s="340"/>
      <c r="G97" s="340"/>
      <c r="H97" s="340"/>
      <c r="I97" s="340"/>
      <c r="J97" s="248"/>
      <c r="K97" s="248"/>
      <c r="L97" s="248"/>
      <c r="M97" s="24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97"/>
      <c r="AX97" s="208"/>
      <c r="AY97" s="208"/>
      <c r="AZ97" s="208"/>
      <c r="BA97" s="208"/>
      <c r="BB97" s="208"/>
      <c r="BC97" s="208"/>
    </row>
    <row r="98" spans="1:55" ht="24.95" customHeight="1">
      <c r="A98" s="308"/>
      <c r="B98" s="376"/>
      <c r="C98" s="377"/>
      <c r="D98" s="512" t="s">
        <v>142</v>
      </c>
      <c r="E98" s="513"/>
      <c r="F98" s="513"/>
      <c r="G98" s="513"/>
      <c r="H98" s="513"/>
      <c r="I98" s="514"/>
      <c r="J98" s="105">
        <f>J8+J20+J38+J59+J82+SUM(J94:J96)</f>
        <v>1140</v>
      </c>
      <c r="K98" s="296">
        <f>K8+K20+K38+K59+K82+SUM(K94:K96)</f>
        <v>570</v>
      </c>
      <c r="L98" s="296">
        <f>L8+L20+L38+L59+L82+SUM(L94:L96)</f>
        <v>525</v>
      </c>
      <c r="M98" s="296">
        <f>M8+M20+M38+M59+M82+M95+M96</f>
        <v>375</v>
      </c>
      <c r="N98" s="503">
        <f>N82+N59+N38+N20+N8+N95+N96</f>
        <v>2610</v>
      </c>
      <c r="O98" s="500">
        <f>O8+O20+O38+O59+O82+SUM(O94:O96)</f>
        <v>240</v>
      </c>
      <c r="P98" s="296">
        <f>(P8+P20+P38+P59+P82+SUM(P94:P96))/tyg</f>
        <v>12</v>
      </c>
      <c r="Q98" s="296">
        <f>(Q8+Q20+Q38+Q59+Q82+SUM(Q94:Q96))/tyg</f>
        <v>10</v>
      </c>
      <c r="R98" s="296">
        <f>(R8+R20+R38+R59+R82+SUM(R94:R96))/tyg</f>
        <v>2</v>
      </c>
      <c r="S98" s="296">
        <f>(S8+S20+S38+S59+S82+SUM(S94:S96))/tyg</f>
        <v>0</v>
      </c>
      <c r="T98" s="490">
        <f>T8+T20+T38+T59+T82+SUM(T94:T96)</f>
        <v>30</v>
      </c>
      <c r="U98" s="296">
        <f>(U8+U20+U38+U59+U82+SUM(U94:U96))/tyg</f>
        <v>11</v>
      </c>
      <c r="V98" s="296">
        <f>(V8+V20+V38+V59+V82+SUM(V94:V96))/tyg</f>
        <v>6</v>
      </c>
      <c r="W98" s="296">
        <f>(W8+W20+W38+W59+W82+SUM(W94:W96))/tyg</f>
        <v>6</v>
      </c>
      <c r="X98" s="296">
        <f>(X8+X20+X38+X59+X82+SUM(X94:X96))/tyg</f>
        <v>2</v>
      </c>
      <c r="Y98" s="490">
        <f>Y8+Y20+Y38+Y59+Y82+SUM(Y94:Y96)</f>
        <v>30</v>
      </c>
      <c r="Z98" s="296">
        <f>(Z8+Z20+Z38+Z59+Z82+SUM(Z94:Z96))/tyg</f>
        <v>11</v>
      </c>
      <c r="AA98" s="296">
        <f>(AA8+AA20+AA38+AA59+AA82+SUM(AA94:AA96))/tyg</f>
        <v>9</v>
      </c>
      <c r="AB98" s="296">
        <f>(AB8+AB20+AB38+AB59+AB82+SUM(AB94:AB96))/tyg</f>
        <v>5</v>
      </c>
      <c r="AC98" s="296">
        <f>(AC8+AC20+AC38+AC59+AC82+SUM(AC94:AC96))/tyg</f>
        <v>0</v>
      </c>
      <c r="AD98" s="490">
        <f>AD8+AD20+AD38+AD59+AD82+SUM(AD94:AD96)</f>
        <v>30</v>
      </c>
      <c r="AE98" s="296">
        <f>(AE8+AE20+AE38+AE59+AE82+SUM(AE94:AE96))/tyg</f>
        <v>11</v>
      </c>
      <c r="AF98" s="296">
        <f>(AF8+AF20+AF38+AF59+AF82+SUM(AF94:AF96))/tyg</f>
        <v>4</v>
      </c>
      <c r="AG98" s="296">
        <f>(AG8+AG20+AG38+AG59+AG82+SUM(AG94:AG96))/tyg</f>
        <v>5</v>
      </c>
      <c r="AH98" s="296">
        <f>(AH8+AH20+AH38+AH59+AH82+SUM(AH94:AH96))/tyg</f>
        <v>5</v>
      </c>
      <c r="AI98" s="490">
        <f>AI8+AI20+AI38+AI59+AI82+SUM(AI94:AI96)</f>
        <v>30</v>
      </c>
      <c r="AJ98" s="296">
        <f>(AJ8+AJ20+AJ38+AJ59+AJ82+SUM(AJ94:AJ96))/tyg</f>
        <v>11</v>
      </c>
      <c r="AK98" s="296">
        <f>(AK8+AK20+AK38+AK59+AK82+SUM(AK94:AK96))/tyg</f>
        <v>4</v>
      </c>
      <c r="AL98" s="296">
        <f>(AL8+AL20+AL38+AL59+AL82+SUM(AL94:AL96))/tyg</f>
        <v>7</v>
      </c>
      <c r="AM98" s="296">
        <f>(AM8+AM20+AM38+AM59+AM82+SUM(AM94:AM96))/tyg</f>
        <v>3</v>
      </c>
      <c r="AN98" s="490">
        <f>AN8+AN20+AN38+AN59+AN82+SUM(AN94:AN96)</f>
        <v>30</v>
      </c>
      <c r="AO98" s="296">
        <f>(AO8+AO20+AO38+AO59+AO82+SUM(AO94:AO96))/tyg</f>
        <v>11</v>
      </c>
      <c r="AP98" s="296">
        <f>(AP8+AP20+AP38+AP59+AP82+SUM(AP94:AP96))/tyg</f>
        <v>5</v>
      </c>
      <c r="AQ98" s="296">
        <f>(AQ8+AQ20+AQ38+AQ59+AQ82+SUM(AQ94:AQ96))/tyg</f>
        <v>6</v>
      </c>
      <c r="AR98" s="296">
        <f>(AR8+AR20+AR38+AR59+AR82+SUM(AR94:AR96))/tyg</f>
        <v>2</v>
      </c>
      <c r="AS98" s="490">
        <f>AS8+AS20+AS38+AS59+AS82+SUM(AS94:AS96)</f>
        <v>30</v>
      </c>
      <c r="AT98" s="322">
        <f>(AT8+AT20+AT38+AT59+AT82+SUM(AT94:AT96))/tyg</f>
        <v>7</v>
      </c>
      <c r="AU98" s="296">
        <f>(AU8+AU20+AU38+AU59+AU82+SUM(AU94:AU96))/tyg</f>
        <v>0</v>
      </c>
      <c r="AV98" s="296">
        <f>(AV8+AV20+AV38+AV59+AV82+SUM(AV94:AV96))/tyg</f>
        <v>4</v>
      </c>
      <c r="AW98" s="296">
        <f>(AW8+AW20+AW38+AW59+AW82+SUM(AW94:AW96))/tyg</f>
        <v>7</v>
      </c>
      <c r="AX98" s="490">
        <f>AX8+AX20+AX38+AX59+AX82+SUM(AX94:AX96)</f>
        <v>30</v>
      </c>
      <c r="AY98" s="296">
        <f>(AY8+AY20+AY38+AY59+AY82+SUM(AY94:AY96))/tyg</f>
        <v>2</v>
      </c>
      <c r="AZ98" s="296">
        <f>(AZ8+AZ20+AZ38+AZ59+AZ82+SUM(AZ94:AZ96))/tyg</f>
        <v>0</v>
      </c>
      <c r="BA98" s="296">
        <f>(BA8+BA20+BA38+BA59+BA82+SUM(BA94:BA96))/tyg</f>
        <v>0</v>
      </c>
      <c r="BB98" s="296">
        <f>(BB8+BB20+BB38+BB59+BB82+SUM(BB94:BB96))/tyg</f>
        <v>6</v>
      </c>
      <c r="BC98" s="490">
        <f>BC8+BC20+BC38+BC59+BC82+SUM(BC94:BC96)</f>
        <v>30</v>
      </c>
    </row>
    <row r="99" spans="1:55" ht="24.95" customHeight="1">
      <c r="A99" s="308"/>
      <c r="B99" s="378"/>
      <c r="C99" s="379"/>
      <c r="D99" s="515" t="s">
        <v>143</v>
      </c>
      <c r="E99" s="516"/>
      <c r="F99" s="516"/>
      <c r="G99" s="516"/>
      <c r="H99" s="516"/>
      <c r="I99" s="517"/>
      <c r="J99" s="502" t="str">
        <f>CONCATENATE(CEILING(SUM(P99:BB99),3)," godz. x ",tyg," tygodni")</f>
        <v>174 godz. x 15 tygodni</v>
      </c>
      <c r="K99" s="390"/>
      <c r="L99" s="390"/>
      <c r="M99" s="390"/>
      <c r="N99" s="393"/>
      <c r="O99" s="501"/>
      <c r="P99" s="487">
        <f>SUM(P98:S98)</f>
        <v>24</v>
      </c>
      <c r="Q99" s="488"/>
      <c r="R99" s="488"/>
      <c r="S99" s="489"/>
      <c r="T99" s="402"/>
      <c r="U99" s="487">
        <f>SUM(U98:X98)</f>
        <v>25</v>
      </c>
      <c r="V99" s="488"/>
      <c r="W99" s="488"/>
      <c r="X99" s="489"/>
      <c r="Y99" s="402"/>
      <c r="Z99" s="487">
        <f>SUM(Z98:AC98)</f>
        <v>25</v>
      </c>
      <c r="AA99" s="488"/>
      <c r="AB99" s="488"/>
      <c r="AC99" s="489"/>
      <c r="AD99" s="402"/>
      <c r="AE99" s="487">
        <f>SUM(AE98:AH98)</f>
        <v>25</v>
      </c>
      <c r="AF99" s="488"/>
      <c r="AG99" s="488"/>
      <c r="AH99" s="489"/>
      <c r="AI99" s="402"/>
      <c r="AJ99" s="487">
        <f>SUM(AJ98:AM98)</f>
        <v>25</v>
      </c>
      <c r="AK99" s="488"/>
      <c r="AL99" s="488"/>
      <c r="AM99" s="489"/>
      <c r="AN99" s="402"/>
      <c r="AO99" s="487">
        <f>SUM(AO98:AR98)</f>
        <v>24</v>
      </c>
      <c r="AP99" s="488"/>
      <c r="AQ99" s="488"/>
      <c r="AR99" s="489"/>
      <c r="AS99" s="402"/>
      <c r="AT99" s="508">
        <f>SUM(AT98:AW98)</f>
        <v>18</v>
      </c>
      <c r="AU99" s="509"/>
      <c r="AV99" s="509"/>
      <c r="AW99" s="510"/>
      <c r="AX99" s="402"/>
      <c r="AY99" s="508">
        <f>SUM(AY98:BB98)</f>
        <v>8</v>
      </c>
      <c r="AZ99" s="509"/>
      <c r="BA99" s="509"/>
      <c r="BB99" s="510"/>
      <c r="BC99" s="402"/>
    </row>
    <row r="100" spans="1:55" ht="24.95" customHeight="1">
      <c r="A100" s="308"/>
      <c r="B100" s="380"/>
      <c r="C100" s="381"/>
      <c r="D100" s="518" t="s">
        <v>144</v>
      </c>
      <c r="E100" s="519"/>
      <c r="F100" s="519"/>
      <c r="G100" s="519"/>
      <c r="H100" s="519"/>
      <c r="I100" s="520"/>
      <c r="J100" s="42"/>
      <c r="K100" s="210"/>
      <c r="L100" s="30"/>
      <c r="M100" s="30"/>
      <c r="N100" s="30"/>
      <c r="O100" s="30"/>
      <c r="P100" s="35">
        <v>3</v>
      </c>
      <c r="Q100" s="42" t="s">
        <v>103</v>
      </c>
      <c r="R100" s="30"/>
      <c r="S100" s="30"/>
      <c r="T100" s="30"/>
      <c r="U100" s="35">
        <v>3</v>
      </c>
      <c r="V100" s="42" t="s">
        <v>103</v>
      </c>
      <c r="W100" s="30"/>
      <c r="X100" s="30"/>
      <c r="Y100" s="30"/>
      <c r="Z100" s="35">
        <v>4</v>
      </c>
      <c r="AA100" s="42" t="s">
        <v>103</v>
      </c>
      <c r="AB100" s="30"/>
      <c r="AC100" s="30"/>
      <c r="AD100" s="30"/>
      <c r="AE100" s="35">
        <v>3</v>
      </c>
      <c r="AF100" s="42" t="s">
        <v>103</v>
      </c>
      <c r="AG100" s="30"/>
      <c r="AH100" s="30"/>
      <c r="AI100" s="30"/>
      <c r="AJ100" s="35">
        <v>4</v>
      </c>
      <c r="AK100" s="42" t="s">
        <v>103</v>
      </c>
      <c r="AL100" s="30"/>
      <c r="AM100" s="30"/>
      <c r="AN100" s="30"/>
      <c r="AO100" s="35">
        <v>3</v>
      </c>
      <c r="AP100" s="42" t="s">
        <v>103</v>
      </c>
      <c r="AQ100" s="30"/>
      <c r="AR100" s="30"/>
      <c r="AS100" s="30"/>
      <c r="AT100" s="35">
        <v>1</v>
      </c>
      <c r="AU100" s="42" t="s">
        <v>103</v>
      </c>
      <c r="AV100" s="30"/>
      <c r="AW100" s="30"/>
      <c r="AX100" s="30"/>
      <c r="AY100" s="35">
        <v>1</v>
      </c>
      <c r="AZ100" s="42" t="s">
        <v>102</v>
      </c>
      <c r="BA100" s="45"/>
      <c r="BB100" s="45"/>
      <c r="BC100" s="45"/>
    </row>
    <row r="101" spans="1:55" ht="20.100000000000001" customHeight="1">
      <c r="D101" s="5"/>
      <c r="E101" s="5"/>
      <c r="F101" s="5"/>
      <c r="G101" s="5"/>
      <c r="H101" s="5"/>
      <c r="I101" s="191"/>
      <c r="J101" s="36">
        <f>J98/N98*100</f>
        <v>43.678160919540232</v>
      </c>
      <c r="K101" s="36">
        <f>K98/N98*100</f>
        <v>21.839080459770116</v>
      </c>
      <c r="L101" s="37">
        <f>L98/N98*100</f>
        <v>20.114942528735632</v>
      </c>
      <c r="M101" s="37">
        <f>M98/N98*100</f>
        <v>14.367816091954023</v>
      </c>
      <c r="N101" s="38">
        <f>SUM(J101:M101)</f>
        <v>100.00000000000001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45"/>
      <c r="AZ101" s="45"/>
      <c r="BA101" s="45"/>
      <c r="BB101" s="45"/>
      <c r="BC101" s="45"/>
    </row>
    <row r="102" spans="1:55" ht="18">
      <c r="A102" s="1"/>
      <c r="B102" s="1"/>
      <c r="C102" s="1"/>
      <c r="D102" s="5"/>
      <c r="E102" s="5"/>
      <c r="F102" s="5"/>
      <c r="G102" s="5"/>
      <c r="H102" s="5"/>
      <c r="I102" s="5"/>
      <c r="J102" s="504"/>
      <c r="K102" s="504"/>
      <c r="L102" s="504"/>
      <c r="M102" s="504"/>
      <c r="N102" s="504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298"/>
      <c r="AP102" s="298"/>
      <c r="AQ102" s="298"/>
      <c r="AR102" s="298"/>
      <c r="AS102" s="30"/>
      <c r="AT102" s="30"/>
      <c r="AU102" s="30"/>
      <c r="AV102" s="39"/>
      <c r="AW102" s="30"/>
      <c r="AX102" s="30"/>
      <c r="AY102" s="45"/>
      <c r="AZ102" s="45"/>
      <c r="BA102" s="45"/>
      <c r="BB102" s="45"/>
      <c r="BC102" s="45"/>
    </row>
    <row r="103" spans="1:55" ht="18">
      <c r="A103" s="1"/>
      <c r="B103" s="1"/>
      <c r="C103" s="1"/>
      <c r="J103" s="449"/>
      <c r="K103" s="449"/>
      <c r="L103" s="449"/>
      <c r="M103" s="449"/>
      <c r="N103" s="449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29"/>
      <c r="AO103" s="20"/>
      <c r="AP103" s="299"/>
      <c r="AQ103" s="298"/>
      <c r="AR103" s="298"/>
      <c r="AS103" s="30"/>
      <c r="AT103" s="30"/>
      <c r="AU103" s="30"/>
      <c r="AV103" s="30"/>
      <c r="AW103" s="30"/>
      <c r="AX103" s="30"/>
      <c r="AY103" s="45"/>
      <c r="AZ103" s="45"/>
      <c r="BA103" s="45"/>
      <c r="BB103" s="45"/>
      <c r="BC103" s="45"/>
    </row>
    <row r="104" spans="1:55" ht="18">
      <c r="A104" s="1"/>
      <c r="B104" s="1"/>
      <c r="C104" s="1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9"/>
      <c r="AM104" s="39"/>
      <c r="AN104" s="29"/>
      <c r="AO104" s="20"/>
      <c r="AP104" s="300"/>
      <c r="AQ104" s="20"/>
      <c r="AR104" s="20"/>
      <c r="AS104" s="39"/>
      <c r="AT104" s="39"/>
      <c r="AU104" s="39"/>
      <c r="AV104" s="39"/>
      <c r="AW104" s="30"/>
      <c r="AX104" s="30"/>
      <c r="AY104" s="45"/>
      <c r="AZ104" s="45"/>
      <c r="BA104" s="45"/>
      <c r="BB104" s="45"/>
      <c r="BC104" s="45"/>
    </row>
  </sheetData>
  <mergeCells count="196">
    <mergeCell ref="J35:J36"/>
    <mergeCell ref="E75:F77"/>
    <mergeCell ref="E78:F80"/>
    <mergeCell ref="H79:I79"/>
    <mergeCell ref="H75:I75"/>
    <mergeCell ref="H76:I76"/>
    <mergeCell ref="H78:I78"/>
    <mergeCell ref="E45:E46"/>
    <mergeCell ref="F45:H45"/>
    <mergeCell ref="F46:I46"/>
    <mergeCell ref="D37:I37"/>
    <mergeCell ref="BC98:BC99"/>
    <mergeCell ref="AY99:BB99"/>
    <mergeCell ref="AE99:AH99"/>
    <mergeCell ref="D6:I7"/>
    <mergeCell ref="AT6:AX6"/>
    <mergeCell ref="AN98:AN99"/>
    <mergeCell ref="AS98:AS99"/>
    <mergeCell ref="AX98:AX99"/>
    <mergeCell ref="AO6:AS6"/>
    <mergeCell ref="AT99:AW99"/>
    <mergeCell ref="F15:I15"/>
    <mergeCell ref="F11:I11"/>
    <mergeCell ref="D49:D54"/>
    <mergeCell ref="F18:I18"/>
    <mergeCell ref="D10:D18"/>
    <mergeCell ref="J6:O6"/>
    <mergeCell ref="H63:I63"/>
    <mergeCell ref="H65:I65"/>
    <mergeCell ref="H66:I66"/>
    <mergeCell ref="H67:I67"/>
    <mergeCell ref="H69:I69"/>
    <mergeCell ref="H70:I70"/>
    <mergeCell ref="H72:I72"/>
    <mergeCell ref="H73:I73"/>
    <mergeCell ref="O98:O99"/>
    <mergeCell ref="J99:M99"/>
    <mergeCell ref="D22:D25"/>
    <mergeCell ref="N98:N99"/>
    <mergeCell ref="H61:I61"/>
    <mergeCell ref="H62:I62"/>
    <mergeCell ref="J102:N102"/>
    <mergeCell ref="E61:F64"/>
    <mergeCell ref="E65:F68"/>
    <mergeCell ref="K33:K34"/>
    <mergeCell ref="L33:L34"/>
    <mergeCell ref="N33:N34"/>
    <mergeCell ref="O33:O34"/>
    <mergeCell ref="M33:M34"/>
    <mergeCell ref="D26:D30"/>
    <mergeCell ref="D31:D36"/>
    <mergeCell ref="F31:I31"/>
    <mergeCell ref="F33:I33"/>
    <mergeCell ref="F36:H36"/>
    <mergeCell ref="D39:I39"/>
    <mergeCell ref="F29:I29"/>
    <mergeCell ref="F32:I32"/>
    <mergeCell ref="F26:I26"/>
    <mergeCell ref="D98:I98"/>
    <mergeCell ref="AN1:AR1"/>
    <mergeCell ref="P99:S99"/>
    <mergeCell ref="AE6:AI6"/>
    <mergeCell ref="Z6:AD6"/>
    <mergeCell ref="U6:Y6"/>
    <mergeCell ref="P6:T6"/>
    <mergeCell ref="AI98:AI99"/>
    <mergeCell ref="Z99:AC99"/>
    <mergeCell ref="AD98:AD99"/>
    <mergeCell ref="T98:T99"/>
    <mergeCell ref="U99:X99"/>
    <mergeCell ref="Y98:Y99"/>
    <mergeCell ref="AO99:AR99"/>
    <mergeCell ref="AJ6:AN6"/>
    <mergeCell ref="AJ99:AM99"/>
    <mergeCell ref="AI45:AI46"/>
    <mergeCell ref="T12:T13"/>
    <mergeCell ref="P12:P13"/>
    <mergeCell ref="Q12:Q13"/>
    <mergeCell ref="Z33:Z34"/>
    <mergeCell ref="AA33:AA34"/>
    <mergeCell ref="AB33:AB34"/>
    <mergeCell ref="AD33:AD34"/>
    <mergeCell ref="AH45:AH46"/>
    <mergeCell ref="D9:I9"/>
    <mergeCell ref="F27:I27"/>
    <mergeCell ref="F47:I47"/>
    <mergeCell ref="F50:I50"/>
    <mergeCell ref="F51:I51"/>
    <mergeCell ref="F54:H54"/>
    <mergeCell ref="F55:I55"/>
    <mergeCell ref="D55:D57"/>
    <mergeCell ref="F41:I41"/>
    <mergeCell ref="F14:I14"/>
    <mergeCell ref="F17:I17"/>
    <mergeCell ref="F12:I12"/>
    <mergeCell ref="D21:I21"/>
    <mergeCell ref="BH48:BI48"/>
    <mergeCell ref="F48:H48"/>
    <mergeCell ref="F49:I49"/>
    <mergeCell ref="F57:H57"/>
    <mergeCell ref="BE49:BE57"/>
    <mergeCell ref="F52:I52"/>
    <mergeCell ref="F53:I53"/>
    <mergeCell ref="F56:I56"/>
    <mergeCell ref="F42:I42"/>
    <mergeCell ref="J45:J46"/>
    <mergeCell ref="K45:K46"/>
    <mergeCell ref="L45:L46"/>
    <mergeCell ref="M45:M46"/>
    <mergeCell ref="N45:N46"/>
    <mergeCell ref="O45:O46"/>
    <mergeCell ref="AE45:AE46"/>
    <mergeCell ref="AI35:AI36"/>
    <mergeCell ref="AH35:AH36"/>
    <mergeCell ref="AE35:AE36"/>
    <mergeCell ref="K35:K36"/>
    <mergeCell ref="L35:L36"/>
    <mergeCell ref="M35:M36"/>
    <mergeCell ref="N35:N36"/>
    <mergeCell ref="O35:O36"/>
    <mergeCell ref="BE78:BE80"/>
    <mergeCell ref="BE10:BE18"/>
    <mergeCell ref="BE61:BE64"/>
    <mergeCell ref="BE65:BE68"/>
    <mergeCell ref="BE69:BE71"/>
    <mergeCell ref="BE72:BE74"/>
    <mergeCell ref="BE75:BE77"/>
    <mergeCell ref="BE22:BE25"/>
    <mergeCell ref="BE26:BE36"/>
    <mergeCell ref="BE40:BE48"/>
    <mergeCell ref="AY2:BC2"/>
    <mergeCell ref="AY4:BC4"/>
    <mergeCell ref="F16:I16"/>
    <mergeCell ref="F23:I23"/>
    <mergeCell ref="F25:H25"/>
    <mergeCell ref="F30:H30"/>
    <mergeCell ref="F22:I22"/>
    <mergeCell ref="F28:I28"/>
    <mergeCell ref="D40:D48"/>
    <mergeCell ref="F13:I13"/>
    <mergeCell ref="E12:E13"/>
    <mergeCell ref="E33:E34"/>
    <mergeCell ref="F34:I34"/>
    <mergeCell ref="E35:E36"/>
    <mergeCell ref="F35:H35"/>
    <mergeCell ref="O12:O13"/>
    <mergeCell ref="K12:K13"/>
    <mergeCell ref="N12:N13"/>
    <mergeCell ref="J12:J13"/>
    <mergeCell ref="M12:M13"/>
    <mergeCell ref="L12:L13"/>
    <mergeCell ref="J33:J34"/>
    <mergeCell ref="AY6:BC6"/>
    <mergeCell ref="F40:I40"/>
    <mergeCell ref="J103:N103"/>
    <mergeCell ref="B84:B96"/>
    <mergeCell ref="D94:D96"/>
    <mergeCell ref="D84:D85"/>
    <mergeCell ref="D87:D88"/>
    <mergeCell ref="D90:D91"/>
    <mergeCell ref="D82:I82"/>
    <mergeCell ref="F84:I84"/>
    <mergeCell ref="F85:I85"/>
    <mergeCell ref="F86:I86"/>
    <mergeCell ref="F92:I92"/>
    <mergeCell ref="F91:I91"/>
    <mergeCell ref="F90:I90"/>
    <mergeCell ref="F89:I89"/>
    <mergeCell ref="F88:I88"/>
    <mergeCell ref="F87:I87"/>
    <mergeCell ref="D99:I99"/>
    <mergeCell ref="D100:I100"/>
    <mergeCell ref="B61:B68"/>
    <mergeCell ref="B69:B74"/>
    <mergeCell ref="B75:B80"/>
    <mergeCell ref="E69:F71"/>
    <mergeCell ref="B6:B7"/>
    <mergeCell ref="D61:D67"/>
    <mergeCell ref="D69:D73"/>
    <mergeCell ref="D75:D79"/>
    <mergeCell ref="D8:I8"/>
    <mergeCell ref="D20:I20"/>
    <mergeCell ref="D38:I38"/>
    <mergeCell ref="D59:I59"/>
    <mergeCell ref="B55:B57"/>
    <mergeCell ref="C6:C7"/>
    <mergeCell ref="B10:B18"/>
    <mergeCell ref="B22:B25"/>
    <mergeCell ref="B26:B30"/>
    <mergeCell ref="B31:B36"/>
    <mergeCell ref="B40:B48"/>
    <mergeCell ref="B49:B54"/>
    <mergeCell ref="F43:I43"/>
    <mergeCell ref="F44:I44"/>
    <mergeCell ref="E72:F74"/>
    <mergeCell ref="F10:I10"/>
  </mergeCells>
  <phoneticPr fontId="0" type="noConversion"/>
  <conditionalFormatting sqref="AT100 AJ100 AO100 U100 P100 AE100">
    <cfRule type="cellIs" dxfId="8" priority="12" stopIfTrue="1" operator="greaterThan">
      <formula>egz_s</formula>
    </cfRule>
    <cfRule type="cellIs" dxfId="7" priority="13" stopIfTrue="1" operator="greaterThan">
      <formula>egz_r-U$100</formula>
    </cfRule>
  </conditionalFormatting>
  <conditionalFormatting sqref="U99 Z99 AE99 AJ99 AO99 AT99 P99 AY99">
    <cfRule type="cellIs" dxfId="6" priority="14" stopIfTrue="1" operator="greaterThan">
      <formula>max_t</formula>
    </cfRule>
  </conditionalFormatting>
  <conditionalFormatting sqref="T98 Y98 AD98 AI98 AN98 AS98 AX98 BC98">
    <cfRule type="cellIs" dxfId="5" priority="15" stopIfTrue="1" operator="notEqual">
      <formula>ECTS_s</formula>
    </cfRule>
  </conditionalFormatting>
  <conditionalFormatting sqref="N98:N99">
    <cfRule type="cellIs" dxfId="4" priority="16" stopIfTrue="1" operator="notBetween">
      <formula>min_st*tyg</formula>
      <formula>tyg*max_st</formula>
    </cfRule>
  </conditionalFormatting>
  <conditionalFormatting sqref="Z100">
    <cfRule type="cellIs" dxfId="3" priority="17" stopIfTrue="1" operator="greaterThan">
      <formula>egz_s</formula>
    </cfRule>
    <cfRule type="cellIs" dxfId="2" priority="18" stopIfTrue="1" operator="greaterThan">
      <formula>egz_r-AE$100</formula>
    </cfRule>
  </conditionalFormatting>
  <conditionalFormatting sqref="AY100">
    <cfRule type="cellIs" dxfId="1" priority="8" stopIfTrue="1" operator="greaterThan">
      <formula>egz_s</formula>
    </cfRule>
    <cfRule type="cellIs" dxfId="0" priority="9" stopIfTrue="1" operator="greaterThan">
      <formula>egz_r-BD$100</formula>
    </cfRule>
  </conditionalFormatting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Z99 AJ99 AT99 AE99 AO99 P99 AY99 U99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BC98:BC99 P55:Y58 AE21:AE35 AF21:AG37 AH21:AI35 AH37:AI37 AJ21:BC37 AE39:AE45 AF39:AG48 AH39:AI45 AH47:AI48 AD21:AD33 AE47:AE48 AC21:AC37 Z21:AB33 Z35:AB37 P21:Y37 P9:Q12 R9:S19 P14:Q19 T9:T12 U9:BC19 T14:T19 AJ39:BC48 AD35:AD37 U44:Y54 P39:T54 Z50:BC58 U39:AD43 AE37 Z44:AD49 AH49:BC49 P60:BC81 P94:BC97 AY98:BB98 AX98:AX99 AS98:AS99 AN98:AN99 AI98:AI99 AD98:AD99 Z98:AC98 U98:X98 T98:T99 Y98:Y99 P98:S98 AT98:AW98 AO98:AR98 AJ98:AM98 AE98:AH98"/>
  </dataValidations>
  <printOptions horizontalCentered="1" verticalCentered="1"/>
  <pageMargins left="0.25" right="0.25" top="0.75" bottom="0.75" header="0.3" footer="0.3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S61"/>
  <sheetViews>
    <sheetView topLeftCell="A16" workbookViewId="0">
      <selection activeCell="B21" sqref="B21"/>
    </sheetView>
  </sheetViews>
  <sheetFormatPr defaultRowHeight="12.75"/>
  <sheetData>
    <row r="2" spans="3:14">
      <c r="I2" t="s">
        <v>0</v>
      </c>
      <c r="J2" t="s">
        <v>13</v>
      </c>
      <c r="K2" t="s">
        <v>2</v>
      </c>
      <c r="L2" t="s">
        <v>3</v>
      </c>
    </row>
    <row r="3" spans="3:14">
      <c r="I3">
        <v>1</v>
      </c>
      <c r="J3">
        <v>2</v>
      </c>
      <c r="K3">
        <v>4</v>
      </c>
      <c r="L3">
        <v>4</v>
      </c>
    </row>
    <row r="4" spans="3:14">
      <c r="D4">
        <f>SUM(D7:E11)</f>
        <v>390</v>
      </c>
      <c r="I4">
        <v>1</v>
      </c>
      <c r="J4">
        <v>1</v>
      </c>
      <c r="K4">
        <v>1</v>
      </c>
      <c r="L4">
        <v>1</v>
      </c>
    </row>
    <row r="7" spans="3:14">
      <c r="C7" t="s">
        <v>0</v>
      </c>
      <c r="D7">
        <v>90</v>
      </c>
      <c r="E7">
        <v>90</v>
      </c>
      <c r="F7">
        <v>105</v>
      </c>
      <c r="G7">
        <f>SUM(D7:E7)</f>
        <v>180</v>
      </c>
    </row>
    <row r="8" spans="3:14">
      <c r="C8" t="s">
        <v>1</v>
      </c>
      <c r="D8">
        <v>30</v>
      </c>
      <c r="E8">
        <v>30</v>
      </c>
      <c r="G8">
        <f>SUM(D8:E8)</f>
        <v>60</v>
      </c>
    </row>
    <row r="9" spans="3:14">
      <c r="C9" t="s">
        <v>2</v>
      </c>
      <c r="D9">
        <v>60</v>
      </c>
      <c r="E9">
        <v>60</v>
      </c>
      <c r="F9">
        <v>90</v>
      </c>
      <c r="G9">
        <f>SUM(D9:E9)</f>
        <v>120</v>
      </c>
    </row>
    <row r="10" spans="3:14">
      <c r="C10" t="s">
        <v>3</v>
      </c>
      <c r="E10">
        <v>30</v>
      </c>
      <c r="F10">
        <v>90</v>
      </c>
      <c r="G10">
        <f>SUM(D10:E10)</f>
        <v>30</v>
      </c>
    </row>
    <row r="12" spans="3:14">
      <c r="L12">
        <f>G7*$I$3</f>
        <v>180</v>
      </c>
      <c r="M12">
        <f>F7*$I$4</f>
        <v>105</v>
      </c>
    </row>
    <row r="13" spans="3:14">
      <c r="L13">
        <f>G8*$J$3</f>
        <v>120</v>
      </c>
    </row>
    <row r="14" spans="3:14">
      <c r="C14" t="s">
        <v>0</v>
      </c>
      <c r="D14">
        <v>90</v>
      </c>
      <c r="E14">
        <v>150</v>
      </c>
      <c r="F14">
        <v>210</v>
      </c>
      <c r="G14">
        <f>SUM(D14:E14)</f>
        <v>240</v>
      </c>
      <c r="L14">
        <f>G9*$K$3</f>
        <v>480</v>
      </c>
      <c r="M14">
        <f>F9*$K$4</f>
        <v>90</v>
      </c>
    </row>
    <row r="15" spans="3:14">
      <c r="C15" t="s">
        <v>1</v>
      </c>
      <c r="D15">
        <v>30</v>
      </c>
      <c r="E15">
        <v>60</v>
      </c>
      <c r="F15">
        <v>45</v>
      </c>
      <c r="G15">
        <f>SUM(D15:E15)</f>
        <v>90</v>
      </c>
      <c r="L15">
        <f>G10*$L$3</f>
        <v>120</v>
      </c>
      <c r="M15">
        <f>F10*$L$4</f>
        <v>90</v>
      </c>
    </row>
    <row r="16" spans="3:14">
      <c r="C16" t="s">
        <v>2</v>
      </c>
      <c r="D16">
        <v>60</v>
      </c>
      <c r="E16">
        <v>30</v>
      </c>
      <c r="F16">
        <v>120</v>
      </c>
      <c r="G16">
        <f>SUM(D16:E16)</f>
        <v>90</v>
      </c>
      <c r="L16">
        <f>SUM(L12:L15)</f>
        <v>900</v>
      </c>
      <c r="M16">
        <f>SUM(M12:M15)</f>
        <v>285</v>
      </c>
      <c r="N16">
        <f>SUM(L16:M16)</f>
        <v>1185</v>
      </c>
    </row>
    <row r="17" spans="1:19">
      <c r="C17" t="s">
        <v>3</v>
      </c>
      <c r="G17">
        <f>SUM(D17:E17)</f>
        <v>0</v>
      </c>
    </row>
    <row r="19" spans="1:19">
      <c r="L19">
        <f>G14*$I$3</f>
        <v>240</v>
      </c>
      <c r="M19">
        <f>F14*$I$4</f>
        <v>210</v>
      </c>
    </row>
    <row r="20" spans="1:19">
      <c r="L20">
        <f>G15*$J$3</f>
        <v>180</v>
      </c>
      <c r="M20">
        <f>F15*J4</f>
        <v>45</v>
      </c>
    </row>
    <row r="21" spans="1:19">
      <c r="B21" t="s">
        <v>30</v>
      </c>
      <c r="D21">
        <v>30</v>
      </c>
      <c r="E21">
        <v>60</v>
      </c>
      <c r="L21">
        <f>G16*$K$3</f>
        <v>360</v>
      </c>
      <c r="M21">
        <f>F16*$K$4</f>
        <v>120</v>
      </c>
    </row>
    <row r="22" spans="1:19">
      <c r="D22">
        <v>150</v>
      </c>
      <c r="E22">
        <v>90</v>
      </c>
      <c r="L22">
        <f>G17*$L$3</f>
        <v>0</v>
      </c>
      <c r="M22">
        <f>F17*$L$4</f>
        <v>0</v>
      </c>
    </row>
    <row r="23" spans="1:19">
      <c r="L23">
        <f>SUM(L19:L22)</f>
        <v>780</v>
      </c>
      <c r="M23">
        <f>SUM(M19:M22)</f>
        <v>375</v>
      </c>
      <c r="N23">
        <f>SUM(L23:M23)</f>
        <v>1155</v>
      </c>
    </row>
    <row r="29" spans="1:19">
      <c r="A29" s="24" t="s">
        <v>23</v>
      </c>
      <c r="B29" s="24"/>
      <c r="C29" s="24"/>
      <c r="D29" s="24"/>
      <c r="E29" s="24"/>
      <c r="F29" s="24"/>
      <c r="G29" s="24"/>
      <c r="H29" s="24"/>
      <c r="I29" s="24"/>
    </row>
    <row r="30" spans="1:19">
      <c r="A30" s="24"/>
      <c r="B30" s="24"/>
      <c r="C30" s="24"/>
      <c r="D30" s="24"/>
      <c r="E30" s="24"/>
      <c r="F30" s="24"/>
      <c r="G30" s="24"/>
      <c r="H30" s="24"/>
      <c r="I30" s="24"/>
    </row>
    <row r="31" spans="1:19">
      <c r="A31" s="24" t="s">
        <v>24</v>
      </c>
      <c r="B31" s="24" t="s">
        <v>25</v>
      </c>
      <c r="C31" s="24" t="s">
        <v>26</v>
      </c>
      <c r="D31" s="24"/>
      <c r="E31" s="24"/>
      <c r="F31" s="24"/>
      <c r="G31" s="24"/>
      <c r="H31" s="24"/>
      <c r="I31" s="25" t="s">
        <v>20</v>
      </c>
    </row>
    <row r="32" spans="1:19">
      <c r="A32" s="24">
        <v>1</v>
      </c>
      <c r="B32" s="24">
        <v>1</v>
      </c>
      <c r="C32" s="24"/>
      <c r="D32" s="24">
        <f>A32*15</f>
        <v>15</v>
      </c>
      <c r="E32" s="24">
        <f t="shared" ref="E32:E44" si="0">B32*15</f>
        <v>15</v>
      </c>
      <c r="F32" s="24">
        <f t="shared" ref="F32:F44" si="1">C32*15</f>
        <v>0</v>
      </c>
      <c r="G32" s="24">
        <f>D32*1.5+E32*2+F32*2.5</f>
        <v>52.5</v>
      </c>
      <c r="H32" s="24">
        <f>G32/30</f>
        <v>1.75</v>
      </c>
      <c r="I32" s="25">
        <v>2</v>
      </c>
      <c r="K32" t="s">
        <v>19</v>
      </c>
      <c r="S32" t="s">
        <v>20</v>
      </c>
    </row>
    <row r="33" spans="1:19">
      <c r="A33" s="24">
        <v>1</v>
      </c>
      <c r="B33" s="24"/>
      <c r="C33" s="24">
        <v>1</v>
      </c>
      <c r="D33" s="24">
        <f>A33*15</f>
        <v>15</v>
      </c>
      <c r="E33" s="24">
        <f t="shared" si="0"/>
        <v>0</v>
      </c>
      <c r="F33" s="24">
        <f t="shared" si="1"/>
        <v>15</v>
      </c>
      <c r="G33" s="24">
        <f t="shared" ref="G33:G44" si="2">D33*1.5+E33*2+F33*2.5</f>
        <v>60</v>
      </c>
      <c r="H33" s="24">
        <f t="shared" ref="H33:H44" si="3">G33/30</f>
        <v>2</v>
      </c>
      <c r="I33" s="25">
        <v>2</v>
      </c>
      <c r="K33">
        <v>1</v>
      </c>
      <c r="L33">
        <v>1</v>
      </c>
      <c r="O33">
        <f>SUM(K33:L33)*15</f>
        <v>30</v>
      </c>
      <c r="P33">
        <f>O33/28</f>
        <v>1.0714285714285714</v>
      </c>
      <c r="R33" s="23">
        <f>P33*2</f>
        <v>2.1428571428571428</v>
      </c>
      <c r="S33">
        <v>2</v>
      </c>
    </row>
    <row r="34" spans="1:19">
      <c r="A34" s="24">
        <v>1</v>
      </c>
      <c r="B34" s="24">
        <v>2</v>
      </c>
      <c r="C34" s="24"/>
      <c r="D34" s="24">
        <f t="shared" ref="D34:D35" si="4">A34*15</f>
        <v>15</v>
      </c>
      <c r="E34" s="24">
        <f t="shared" ref="E34:E35" si="5">B34*15</f>
        <v>30</v>
      </c>
      <c r="F34" s="24">
        <f t="shared" ref="F34:F35" si="6">C34*15</f>
        <v>0</v>
      </c>
      <c r="G34" s="24">
        <f t="shared" ref="G34:G35" si="7">D34*1.5+E34*2+F34*2.5</f>
        <v>82.5</v>
      </c>
      <c r="H34" s="24">
        <f t="shared" si="3"/>
        <v>2.75</v>
      </c>
      <c r="I34" s="25">
        <v>3</v>
      </c>
      <c r="R34" s="23"/>
    </row>
    <row r="35" spans="1:19">
      <c r="A35" s="24">
        <v>1</v>
      </c>
      <c r="B35" s="24"/>
      <c r="C35" s="24">
        <v>2</v>
      </c>
      <c r="D35" s="24">
        <f t="shared" si="4"/>
        <v>15</v>
      </c>
      <c r="E35" s="24">
        <f t="shared" si="5"/>
        <v>0</v>
      </c>
      <c r="F35" s="24">
        <f t="shared" si="6"/>
        <v>30</v>
      </c>
      <c r="G35" s="24">
        <f t="shared" si="7"/>
        <v>97.5</v>
      </c>
      <c r="H35" s="24">
        <f t="shared" si="3"/>
        <v>3.25</v>
      </c>
      <c r="I35" s="25">
        <v>3.5</v>
      </c>
      <c r="R35" s="23"/>
    </row>
    <row r="36" spans="1:19">
      <c r="A36" s="24">
        <v>2</v>
      </c>
      <c r="B36" s="24">
        <v>1</v>
      </c>
      <c r="C36" s="24"/>
      <c r="D36" s="24">
        <f t="shared" ref="D36:D44" si="8">A36*15</f>
        <v>30</v>
      </c>
      <c r="E36" s="24">
        <f t="shared" si="0"/>
        <v>15</v>
      </c>
      <c r="F36" s="24">
        <f t="shared" si="1"/>
        <v>0</v>
      </c>
      <c r="G36" s="24">
        <f t="shared" si="2"/>
        <v>75</v>
      </c>
      <c r="H36" s="24">
        <f t="shared" si="3"/>
        <v>2.5</v>
      </c>
      <c r="I36" s="25">
        <v>2.5</v>
      </c>
      <c r="K36">
        <v>1</v>
      </c>
      <c r="L36">
        <v>2</v>
      </c>
      <c r="O36">
        <f t="shared" ref="O36:O43" si="9">SUM(K36:L36)*15</f>
        <v>45</v>
      </c>
      <c r="P36">
        <f t="shared" ref="P36:P43" si="10">O36/28</f>
        <v>1.6071428571428572</v>
      </c>
      <c r="R36" s="23">
        <f>P36*2</f>
        <v>3.2142857142857144</v>
      </c>
      <c r="S36">
        <v>3</v>
      </c>
    </row>
    <row r="37" spans="1:19">
      <c r="A37" s="24">
        <v>2</v>
      </c>
      <c r="B37" s="24"/>
      <c r="C37" s="24">
        <v>1</v>
      </c>
      <c r="D37" s="24">
        <f t="shared" si="8"/>
        <v>30</v>
      </c>
      <c r="E37" s="24">
        <f t="shared" si="0"/>
        <v>0</v>
      </c>
      <c r="F37" s="24">
        <f t="shared" si="1"/>
        <v>15</v>
      </c>
      <c r="G37" s="24">
        <f t="shared" si="2"/>
        <v>82.5</v>
      </c>
      <c r="H37" s="24">
        <f t="shared" si="3"/>
        <v>2.75</v>
      </c>
      <c r="I37" s="25">
        <v>3</v>
      </c>
      <c r="K37">
        <v>2</v>
      </c>
      <c r="L37">
        <v>1</v>
      </c>
      <c r="O37">
        <f t="shared" si="9"/>
        <v>45</v>
      </c>
      <c r="P37">
        <f t="shared" si="10"/>
        <v>1.6071428571428572</v>
      </c>
      <c r="R37" s="23">
        <f>P37*2</f>
        <v>3.2142857142857144</v>
      </c>
      <c r="S37">
        <v>3</v>
      </c>
    </row>
    <row r="38" spans="1:19">
      <c r="A38" s="24">
        <v>2</v>
      </c>
      <c r="B38" s="24">
        <v>2</v>
      </c>
      <c r="C38" s="24"/>
      <c r="D38" s="24">
        <f t="shared" si="8"/>
        <v>30</v>
      </c>
      <c r="E38" s="24">
        <f t="shared" si="0"/>
        <v>30</v>
      </c>
      <c r="F38" s="24">
        <f t="shared" si="1"/>
        <v>0</v>
      </c>
      <c r="G38" s="24">
        <f t="shared" si="2"/>
        <v>105</v>
      </c>
      <c r="H38" s="24">
        <f t="shared" si="3"/>
        <v>3.5</v>
      </c>
      <c r="I38" s="25">
        <v>3.5</v>
      </c>
      <c r="K38">
        <v>2</v>
      </c>
      <c r="L38">
        <v>2</v>
      </c>
      <c r="O38">
        <f t="shared" si="9"/>
        <v>60</v>
      </c>
      <c r="P38">
        <f t="shared" si="10"/>
        <v>2.1428571428571428</v>
      </c>
      <c r="R38" s="23">
        <f>P38*2</f>
        <v>4.2857142857142856</v>
      </c>
      <c r="S38">
        <v>4</v>
      </c>
    </row>
    <row r="39" spans="1:19">
      <c r="A39" s="24">
        <v>2</v>
      </c>
      <c r="B39" s="24"/>
      <c r="C39" s="24">
        <v>2</v>
      </c>
      <c r="D39" s="24">
        <f t="shared" si="8"/>
        <v>30</v>
      </c>
      <c r="E39" s="24">
        <f t="shared" si="0"/>
        <v>0</v>
      </c>
      <c r="F39" s="24">
        <f t="shared" si="1"/>
        <v>30</v>
      </c>
      <c r="G39" s="24">
        <f t="shared" si="2"/>
        <v>120</v>
      </c>
      <c r="H39" s="24">
        <f t="shared" si="3"/>
        <v>4</v>
      </c>
      <c r="I39" s="25">
        <v>4</v>
      </c>
      <c r="M39">
        <v>1</v>
      </c>
      <c r="O39">
        <f t="shared" si="9"/>
        <v>0</v>
      </c>
      <c r="P39">
        <f t="shared" si="10"/>
        <v>0</v>
      </c>
    </row>
    <row r="40" spans="1:19">
      <c r="A40" s="24">
        <v>1</v>
      </c>
      <c r="B40" s="24"/>
      <c r="C40" s="24"/>
      <c r="D40" s="24">
        <f t="shared" si="8"/>
        <v>15</v>
      </c>
      <c r="E40" s="24">
        <f t="shared" si="0"/>
        <v>0</v>
      </c>
      <c r="F40" s="24">
        <f t="shared" si="1"/>
        <v>0</v>
      </c>
      <c r="G40" s="24">
        <f t="shared" si="2"/>
        <v>22.5</v>
      </c>
      <c r="H40" s="24">
        <f t="shared" si="3"/>
        <v>0.75</v>
      </c>
      <c r="I40" s="25">
        <v>1</v>
      </c>
      <c r="M40">
        <v>2</v>
      </c>
      <c r="O40">
        <f t="shared" si="9"/>
        <v>0</v>
      </c>
      <c r="P40">
        <f t="shared" si="10"/>
        <v>0</v>
      </c>
    </row>
    <row r="41" spans="1:19">
      <c r="A41" s="24">
        <v>2</v>
      </c>
      <c r="B41" s="24"/>
      <c r="C41" s="24"/>
      <c r="D41" s="24">
        <f t="shared" si="8"/>
        <v>30</v>
      </c>
      <c r="E41" s="24">
        <f t="shared" si="0"/>
        <v>0</v>
      </c>
      <c r="F41" s="24">
        <f t="shared" si="1"/>
        <v>0</v>
      </c>
      <c r="G41" s="24">
        <f t="shared" si="2"/>
        <v>45</v>
      </c>
      <c r="H41" s="24">
        <f t="shared" si="3"/>
        <v>1.5</v>
      </c>
      <c r="I41" s="25">
        <v>1.5</v>
      </c>
      <c r="K41">
        <v>1</v>
      </c>
      <c r="O41">
        <f t="shared" si="9"/>
        <v>15</v>
      </c>
      <c r="P41">
        <f t="shared" si="10"/>
        <v>0.5357142857142857</v>
      </c>
      <c r="R41" s="23">
        <f>P41*2</f>
        <v>1.0714285714285714</v>
      </c>
      <c r="S41">
        <v>1</v>
      </c>
    </row>
    <row r="42" spans="1:19">
      <c r="A42" s="24"/>
      <c r="B42" s="24">
        <v>2</v>
      </c>
      <c r="C42" s="24"/>
      <c r="D42" s="24">
        <f t="shared" si="8"/>
        <v>0</v>
      </c>
      <c r="E42" s="24">
        <f t="shared" ref="E42" si="11">B42*15</f>
        <v>30</v>
      </c>
      <c r="F42" s="24">
        <f t="shared" ref="F42" si="12">C42*15</f>
        <v>0</v>
      </c>
      <c r="G42" s="24">
        <f t="shared" ref="G42" si="13">D42*1.5+E42*2+F42*2.5</f>
        <v>60</v>
      </c>
      <c r="H42" s="24">
        <f t="shared" si="3"/>
        <v>2</v>
      </c>
      <c r="I42" s="25">
        <v>2</v>
      </c>
      <c r="R42" s="23"/>
    </row>
    <row r="43" spans="1:19">
      <c r="A43" s="24"/>
      <c r="B43" s="24"/>
      <c r="C43" s="24">
        <v>1</v>
      </c>
      <c r="D43" s="24">
        <f t="shared" si="8"/>
        <v>0</v>
      </c>
      <c r="E43" s="24">
        <f t="shared" si="0"/>
        <v>0</v>
      </c>
      <c r="F43" s="24">
        <f t="shared" si="1"/>
        <v>15</v>
      </c>
      <c r="G43" s="24">
        <f t="shared" si="2"/>
        <v>37.5</v>
      </c>
      <c r="H43" s="24">
        <f t="shared" si="3"/>
        <v>1.25</v>
      </c>
      <c r="I43" s="25">
        <v>1.5</v>
      </c>
      <c r="K43">
        <v>2</v>
      </c>
      <c r="O43">
        <f t="shared" si="9"/>
        <v>30</v>
      </c>
      <c r="P43">
        <f t="shared" si="10"/>
        <v>1.0714285714285714</v>
      </c>
      <c r="R43" s="23">
        <f>P43*2</f>
        <v>2.1428571428571428</v>
      </c>
      <c r="S43">
        <v>2</v>
      </c>
    </row>
    <row r="44" spans="1:19">
      <c r="A44" s="24"/>
      <c r="B44" s="24"/>
      <c r="C44" s="24">
        <v>2</v>
      </c>
      <c r="D44" s="24">
        <f t="shared" si="8"/>
        <v>0</v>
      </c>
      <c r="E44" s="24">
        <f t="shared" si="0"/>
        <v>0</v>
      </c>
      <c r="F44" s="24">
        <f t="shared" si="1"/>
        <v>30</v>
      </c>
      <c r="G44" s="24">
        <f t="shared" si="2"/>
        <v>75</v>
      </c>
      <c r="H44" s="24">
        <f t="shared" si="3"/>
        <v>2.5</v>
      </c>
      <c r="I44" s="25">
        <v>2.5</v>
      </c>
    </row>
    <row r="45" spans="1:19">
      <c r="A45" s="24"/>
      <c r="B45" s="24"/>
      <c r="C45" s="24"/>
      <c r="D45" s="24"/>
      <c r="E45" s="24"/>
      <c r="F45" s="24"/>
      <c r="G45" s="24"/>
      <c r="H45" s="24"/>
      <c r="I45" s="25"/>
      <c r="K45" t="s">
        <v>21</v>
      </c>
    </row>
    <row r="46" spans="1:19">
      <c r="A46" s="24" t="s">
        <v>21</v>
      </c>
      <c r="B46" s="24"/>
      <c r="C46" s="24"/>
      <c r="D46" s="24"/>
      <c r="E46" s="24"/>
      <c r="F46" s="24"/>
      <c r="G46" s="24"/>
      <c r="H46" s="24"/>
      <c r="I46" s="25"/>
      <c r="K46">
        <v>1</v>
      </c>
      <c r="L46">
        <v>1</v>
      </c>
      <c r="O46">
        <f>K46*20+L46*15</f>
        <v>35</v>
      </c>
      <c r="P46">
        <f>O46/28</f>
        <v>1.25</v>
      </c>
      <c r="R46" s="23">
        <f>P46*2</f>
        <v>2.5</v>
      </c>
      <c r="S46">
        <v>2.5</v>
      </c>
    </row>
    <row r="47" spans="1:19">
      <c r="A47" s="24"/>
      <c r="B47" s="24"/>
      <c r="C47" s="24"/>
      <c r="D47" s="24"/>
      <c r="E47" s="24"/>
      <c r="F47" s="24"/>
      <c r="G47" s="24"/>
      <c r="H47" s="24"/>
      <c r="I47" s="25"/>
      <c r="K47">
        <v>1</v>
      </c>
      <c r="L47">
        <v>2</v>
      </c>
      <c r="O47">
        <f t="shared" ref="O47:O53" si="14">K47*20+L47*15</f>
        <v>50</v>
      </c>
      <c r="P47">
        <f t="shared" ref="P47:P53" si="15">O47/28</f>
        <v>1.7857142857142858</v>
      </c>
      <c r="R47" s="23">
        <f>P47*2</f>
        <v>3.5714285714285716</v>
      </c>
      <c r="S47">
        <v>3.5</v>
      </c>
    </row>
    <row r="48" spans="1:19">
      <c r="A48" s="24" t="s">
        <v>24</v>
      </c>
      <c r="B48" s="24" t="s">
        <v>25</v>
      </c>
      <c r="C48" s="24" t="s">
        <v>26</v>
      </c>
      <c r="D48" s="24"/>
      <c r="E48" s="24"/>
      <c r="F48" s="24"/>
      <c r="G48" s="24"/>
      <c r="H48" s="24"/>
      <c r="I48" s="25"/>
      <c r="K48">
        <v>2</v>
      </c>
      <c r="L48">
        <v>1</v>
      </c>
      <c r="O48">
        <f t="shared" si="14"/>
        <v>55</v>
      </c>
      <c r="P48">
        <f t="shared" si="15"/>
        <v>1.9642857142857142</v>
      </c>
      <c r="R48" s="23">
        <f>P48*2</f>
        <v>3.9285714285714284</v>
      </c>
      <c r="S48">
        <v>4</v>
      </c>
    </row>
    <row r="49" spans="1:19">
      <c r="A49" s="24">
        <v>1</v>
      </c>
      <c r="B49" s="24">
        <v>1</v>
      </c>
      <c r="C49" s="24"/>
      <c r="D49" s="24">
        <f>A49*20</f>
        <v>20</v>
      </c>
      <c r="E49" s="24">
        <f t="shared" ref="E49:E61" si="16">B49*15</f>
        <v>15</v>
      </c>
      <c r="F49" s="24">
        <f t="shared" ref="F49:F61" si="17">C49*15</f>
        <v>0</v>
      </c>
      <c r="G49" s="24">
        <f>D49*2+E49*2+F49*2.5</f>
        <v>70</v>
      </c>
      <c r="H49" s="24">
        <f>G49/30</f>
        <v>2.3333333333333335</v>
      </c>
      <c r="I49" s="25">
        <v>2.5</v>
      </c>
      <c r="K49">
        <v>2</v>
      </c>
      <c r="L49">
        <v>2</v>
      </c>
      <c r="O49">
        <f t="shared" si="14"/>
        <v>70</v>
      </c>
      <c r="P49">
        <f t="shared" si="15"/>
        <v>2.5</v>
      </c>
      <c r="R49" s="23">
        <f>P49*2</f>
        <v>5</v>
      </c>
      <c r="S49">
        <v>5</v>
      </c>
    </row>
    <row r="50" spans="1:19">
      <c r="A50" s="24">
        <v>1</v>
      </c>
      <c r="B50" s="24"/>
      <c r="C50" s="24">
        <v>1</v>
      </c>
      <c r="D50" s="24">
        <f t="shared" ref="D50:D61" si="18">A50*20</f>
        <v>20</v>
      </c>
      <c r="E50" s="24">
        <f t="shared" si="16"/>
        <v>0</v>
      </c>
      <c r="F50" s="24">
        <f t="shared" si="17"/>
        <v>15</v>
      </c>
      <c r="G50" s="24">
        <f t="shared" ref="G50:G61" si="19">D50*2+E50*2+F50*2.5</f>
        <v>77.5</v>
      </c>
      <c r="H50" s="24">
        <f t="shared" ref="H50:H61" si="20">G50/30</f>
        <v>2.5833333333333335</v>
      </c>
      <c r="I50" s="25">
        <v>2.5</v>
      </c>
      <c r="K50">
        <v>1</v>
      </c>
      <c r="O50">
        <f t="shared" si="14"/>
        <v>20</v>
      </c>
      <c r="P50">
        <f t="shared" si="15"/>
        <v>0.7142857142857143</v>
      </c>
      <c r="R50" s="23">
        <f>P50*2</f>
        <v>1.4285714285714286</v>
      </c>
      <c r="S50">
        <v>1.5</v>
      </c>
    </row>
    <row r="51" spans="1:19">
      <c r="A51" s="24">
        <v>1</v>
      </c>
      <c r="B51" s="24">
        <v>2</v>
      </c>
      <c r="C51" s="24"/>
      <c r="D51" s="24">
        <f t="shared" ref="D51:D52" si="21">A51*20</f>
        <v>20</v>
      </c>
      <c r="E51" s="24">
        <f t="shared" ref="E51:E52" si="22">B51*15</f>
        <v>30</v>
      </c>
      <c r="F51" s="24">
        <f t="shared" ref="F51:F52" si="23">C51*15</f>
        <v>0</v>
      </c>
      <c r="G51" s="24">
        <f t="shared" si="19"/>
        <v>100</v>
      </c>
      <c r="H51" s="24">
        <f t="shared" si="20"/>
        <v>3.3333333333333335</v>
      </c>
      <c r="I51" s="25">
        <v>3.5</v>
      </c>
      <c r="R51" s="23"/>
    </row>
    <row r="52" spans="1:19">
      <c r="A52" s="24">
        <v>1</v>
      </c>
      <c r="B52" s="24"/>
      <c r="C52" s="24">
        <v>2</v>
      </c>
      <c r="D52" s="24">
        <f t="shared" si="21"/>
        <v>20</v>
      </c>
      <c r="E52" s="24">
        <f t="shared" si="22"/>
        <v>0</v>
      </c>
      <c r="F52" s="24">
        <f t="shared" si="23"/>
        <v>30</v>
      </c>
      <c r="G52" s="24">
        <f t="shared" si="19"/>
        <v>115</v>
      </c>
      <c r="H52" s="24">
        <f t="shared" si="20"/>
        <v>3.8333333333333335</v>
      </c>
      <c r="I52" s="25">
        <v>4</v>
      </c>
      <c r="R52" s="23"/>
    </row>
    <row r="53" spans="1:19">
      <c r="A53" s="24">
        <v>2</v>
      </c>
      <c r="B53" s="24">
        <v>1</v>
      </c>
      <c r="C53" s="24"/>
      <c r="D53" s="24">
        <f t="shared" si="18"/>
        <v>40</v>
      </c>
      <c r="E53" s="24">
        <f t="shared" si="16"/>
        <v>15</v>
      </c>
      <c r="F53" s="24">
        <f t="shared" si="17"/>
        <v>0</v>
      </c>
      <c r="G53" s="24">
        <f t="shared" si="19"/>
        <v>110</v>
      </c>
      <c r="H53" s="24">
        <f t="shared" si="20"/>
        <v>3.6666666666666665</v>
      </c>
      <c r="I53" s="25">
        <v>4</v>
      </c>
      <c r="K53">
        <v>2</v>
      </c>
      <c r="O53">
        <f t="shared" si="14"/>
        <v>40</v>
      </c>
      <c r="P53">
        <f t="shared" si="15"/>
        <v>1.4285714285714286</v>
      </c>
      <c r="R53" s="23">
        <f>P53*2</f>
        <v>2.8571428571428572</v>
      </c>
      <c r="S53">
        <v>3</v>
      </c>
    </row>
    <row r="54" spans="1:19">
      <c r="A54" s="24">
        <v>2</v>
      </c>
      <c r="B54" s="24"/>
      <c r="C54" s="24">
        <v>1</v>
      </c>
      <c r="D54" s="24">
        <f t="shared" si="18"/>
        <v>40</v>
      </c>
      <c r="E54" s="24">
        <f t="shared" si="16"/>
        <v>0</v>
      </c>
      <c r="F54" s="24">
        <f t="shared" si="17"/>
        <v>15</v>
      </c>
      <c r="G54" s="24">
        <f t="shared" si="19"/>
        <v>117.5</v>
      </c>
      <c r="H54" s="24">
        <f t="shared" si="20"/>
        <v>3.9166666666666665</v>
      </c>
      <c r="I54" s="25">
        <v>4</v>
      </c>
    </row>
    <row r="55" spans="1:19">
      <c r="A55" s="24">
        <v>2</v>
      </c>
      <c r="B55" s="24">
        <v>2</v>
      </c>
      <c r="C55" s="24"/>
      <c r="D55" s="24">
        <f t="shared" si="18"/>
        <v>40</v>
      </c>
      <c r="E55" s="24">
        <f t="shared" si="16"/>
        <v>30</v>
      </c>
      <c r="F55" s="24">
        <f t="shared" si="17"/>
        <v>0</v>
      </c>
      <c r="G55" s="24">
        <f t="shared" si="19"/>
        <v>140</v>
      </c>
      <c r="H55" s="24">
        <f t="shared" si="20"/>
        <v>4.666666666666667</v>
      </c>
      <c r="I55" s="25">
        <v>5</v>
      </c>
    </row>
    <row r="56" spans="1:19">
      <c r="A56" s="24">
        <v>2</v>
      </c>
      <c r="B56" s="24"/>
      <c r="C56" s="24">
        <v>2</v>
      </c>
      <c r="D56" s="24">
        <f t="shared" si="18"/>
        <v>40</v>
      </c>
      <c r="E56" s="24">
        <f t="shared" si="16"/>
        <v>0</v>
      </c>
      <c r="F56" s="24">
        <f t="shared" si="17"/>
        <v>30</v>
      </c>
      <c r="G56" s="24">
        <f t="shared" si="19"/>
        <v>155</v>
      </c>
      <c r="H56" s="24">
        <f t="shared" si="20"/>
        <v>5.166666666666667</v>
      </c>
      <c r="I56" s="25">
        <v>5</v>
      </c>
    </row>
    <row r="57" spans="1:19">
      <c r="A57" s="24">
        <v>1</v>
      </c>
      <c r="B57" s="24"/>
      <c r="C57" s="24"/>
      <c r="D57" s="24">
        <f t="shared" si="18"/>
        <v>20</v>
      </c>
      <c r="E57" s="24">
        <f t="shared" si="16"/>
        <v>0</v>
      </c>
      <c r="F57" s="24">
        <f t="shared" si="17"/>
        <v>0</v>
      </c>
      <c r="G57" s="24">
        <f t="shared" si="19"/>
        <v>40</v>
      </c>
      <c r="H57" s="24">
        <f t="shared" si="20"/>
        <v>1.3333333333333333</v>
      </c>
      <c r="I57" s="25">
        <v>1.5</v>
      </c>
    </row>
    <row r="58" spans="1:19">
      <c r="A58" s="24">
        <v>2</v>
      </c>
      <c r="B58" s="24"/>
      <c r="C58" s="24"/>
      <c r="D58" s="24">
        <f t="shared" si="18"/>
        <v>40</v>
      </c>
      <c r="E58" s="24">
        <f t="shared" si="16"/>
        <v>0</v>
      </c>
      <c r="F58" s="24">
        <f t="shared" si="17"/>
        <v>0</v>
      </c>
      <c r="G58" s="24">
        <f t="shared" si="19"/>
        <v>80</v>
      </c>
      <c r="H58" s="24">
        <f t="shared" si="20"/>
        <v>2.6666666666666665</v>
      </c>
      <c r="I58" s="25">
        <v>2.5</v>
      </c>
    </row>
    <row r="59" spans="1:19">
      <c r="A59" s="24"/>
      <c r="B59" s="24">
        <v>2</v>
      </c>
      <c r="C59" s="24"/>
      <c r="D59" s="24">
        <f t="shared" ref="D59" si="24">A59*20</f>
        <v>0</v>
      </c>
      <c r="E59" s="24">
        <f t="shared" ref="E59" si="25">B59*15</f>
        <v>30</v>
      </c>
      <c r="F59" s="24">
        <f t="shared" ref="F59" si="26">C59*15</f>
        <v>0</v>
      </c>
      <c r="G59" s="24">
        <f t="shared" si="19"/>
        <v>60</v>
      </c>
      <c r="H59" s="24">
        <f t="shared" si="20"/>
        <v>2</v>
      </c>
      <c r="I59" s="25">
        <v>2.5</v>
      </c>
    </row>
    <row r="60" spans="1:19">
      <c r="A60" s="24"/>
      <c r="B60" s="24"/>
      <c r="C60" s="24">
        <v>1</v>
      </c>
      <c r="D60" s="24">
        <f t="shared" si="18"/>
        <v>0</v>
      </c>
      <c r="E60" s="24">
        <f t="shared" si="16"/>
        <v>0</v>
      </c>
      <c r="F60" s="24">
        <f t="shared" si="17"/>
        <v>15</v>
      </c>
      <c r="G60" s="24">
        <f t="shared" si="19"/>
        <v>37.5</v>
      </c>
      <c r="H60" s="24">
        <f t="shared" si="20"/>
        <v>1.25</v>
      </c>
      <c r="I60" s="25">
        <v>1.5</v>
      </c>
    </row>
    <row r="61" spans="1:19">
      <c r="A61" s="24"/>
      <c r="B61" s="24"/>
      <c r="C61" s="24">
        <v>2</v>
      </c>
      <c r="D61" s="24">
        <f t="shared" si="18"/>
        <v>0</v>
      </c>
      <c r="E61" s="24">
        <f t="shared" si="16"/>
        <v>0</v>
      </c>
      <c r="F61" s="24">
        <f t="shared" si="17"/>
        <v>30</v>
      </c>
      <c r="G61" s="24">
        <f t="shared" si="19"/>
        <v>75</v>
      </c>
      <c r="H61" s="24">
        <f t="shared" si="20"/>
        <v>2.5</v>
      </c>
      <c r="I61" s="25">
        <v>2.5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C3"/>
  <sheetViews>
    <sheetView workbookViewId="0">
      <selection activeCell="C3" sqref="C3"/>
    </sheetView>
  </sheetViews>
  <sheetFormatPr defaultRowHeight="12.75"/>
  <sheetData>
    <row r="3" spans="2:3">
      <c r="B3" t="s">
        <v>30</v>
      </c>
      <c r="C3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5</vt:i4>
      </vt:variant>
    </vt:vector>
  </HeadingPairs>
  <TitlesOfParts>
    <vt:vector size="8" baseType="lpstr">
      <vt:lpstr>Plan kierunku</vt:lpstr>
      <vt:lpstr>Arkusz1</vt:lpstr>
      <vt:lpstr>Arkusz2</vt:lpstr>
      <vt:lpstr>druk_kier</vt:lpstr>
      <vt:lpstr>druk_podst</vt:lpstr>
      <vt:lpstr>'Plan kierunku'!Obszar_wydruku</vt:lpstr>
      <vt:lpstr>'Plan kierunku'!Print_Area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Sławomir Nagnajewicz</cp:lastModifiedBy>
  <cp:lastPrinted>2014-01-15T06:25:49Z</cp:lastPrinted>
  <dcterms:created xsi:type="dcterms:W3CDTF">2002-04-29T07:10:53Z</dcterms:created>
  <dcterms:modified xsi:type="dcterms:W3CDTF">2014-01-24T12:27:53Z</dcterms:modified>
</cp:coreProperties>
</file>